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kodova\Desktop\Liba\2024\ZAKÁZKY\VZMR\Propustek\Podklady\"/>
    </mc:Choice>
  </mc:AlternateContent>
  <bookViews>
    <workbookView xWindow="0" yWindow="0" windowWidth="7470" windowHeight="3600" activeTab="1"/>
  </bookViews>
  <sheets>
    <sheet name="Rekapitulace stavby" sheetId="1" r:id="rId1"/>
    <sheet name="1 - Ostatní a vedlejší ná..." sheetId="2" r:id="rId2"/>
    <sheet name="2 - Příprava území a stav..." sheetId="3" r:id="rId3"/>
    <sheet name="3 - Demolice propustku" sheetId="4" r:id="rId4"/>
    <sheet name="SO 201 - Most" sheetId="5" r:id="rId5"/>
    <sheet name="SO 301 - Úpravy koryta" sheetId="6" r:id="rId6"/>
    <sheet name="Pokyny pro vyplnění" sheetId="7" r:id="rId7"/>
  </sheets>
  <definedNames>
    <definedName name="_xlnm._FilterDatabase" localSheetId="1" hidden="1">'1 - Ostatní a vedlejší ná...'!$C$86:$K$153</definedName>
    <definedName name="_xlnm._FilterDatabase" localSheetId="2" hidden="1">'2 - Příprava území a stav...'!$C$87:$K$300</definedName>
    <definedName name="_xlnm._FilterDatabase" localSheetId="3" hidden="1">'3 - Demolice propustku'!$C$90:$K$373</definedName>
    <definedName name="_xlnm._FilterDatabase" localSheetId="4" hidden="1">'SO 201 - Most'!$C$92:$K$543</definedName>
    <definedName name="_xlnm._FilterDatabase" localSheetId="5" hidden="1">'SO 301 - Úpravy koryta'!$C$82:$K$206</definedName>
    <definedName name="_xlnm.Print_Titles" localSheetId="1">'1 - Ostatní a vedlejší ná...'!$86:$86</definedName>
    <definedName name="_xlnm.Print_Titles" localSheetId="2">'2 - Příprava území a stav...'!$87:$87</definedName>
    <definedName name="_xlnm.Print_Titles" localSheetId="3">'3 - Demolice propustku'!$90:$90</definedName>
    <definedName name="_xlnm.Print_Titles" localSheetId="0">'Rekapitulace stavby'!$52:$52</definedName>
    <definedName name="_xlnm.Print_Titles" localSheetId="4">'SO 201 - Most'!$92:$92</definedName>
    <definedName name="_xlnm.Print_Titles" localSheetId="5">'SO 301 - Úpravy koryta'!$82:$82</definedName>
    <definedName name="_xlnm.Print_Area" localSheetId="1">'1 - Ostatní a vedlejší ná...'!$C$4:$J$41,'1 - Ostatní a vedlejší ná...'!$C$47:$J$66,'1 - Ostatní a vedlejší ná...'!$C$72:$K$153</definedName>
    <definedName name="_xlnm.Print_Area" localSheetId="2">'2 - Příprava území a stav...'!$C$4:$J$41,'2 - Příprava území a stav...'!$C$47:$J$67,'2 - Příprava území a stav...'!$C$73:$K$300</definedName>
    <definedName name="_xlnm.Print_Area" localSheetId="3">'3 - Demolice propustku'!$C$4:$J$41,'3 - Demolice propustku'!$C$47:$J$70,'3 - Demolice propustku'!$C$76:$K$373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stavby'!$C$42:$AQ$61</definedName>
    <definedName name="_xlnm.Print_Area" localSheetId="4">'SO 201 - Most'!$C$4:$J$39,'SO 201 - Most'!$C$45:$J$74,'SO 201 - Most'!$C$80:$K$543</definedName>
    <definedName name="_xlnm.Print_Area" localSheetId="5">'SO 301 - Úpravy koryta'!$C$4:$J$39,'SO 301 - Úpravy koryta'!$C$45:$J$64,'SO 301 - Úpravy koryta'!$C$70:$K$206</definedName>
  </definedNames>
  <calcPr calcId="162913"/>
</workbook>
</file>

<file path=xl/calcChain.xml><?xml version="1.0" encoding="utf-8"?>
<calcChain xmlns="http://schemas.openxmlformats.org/spreadsheetml/2006/main">
  <c r="J37" i="6" l="1"/>
  <c r="J36" i="6"/>
  <c r="AY60" i="1"/>
  <c r="J35" i="6"/>
  <c r="AX60" i="1"/>
  <c r="BI204" i="6"/>
  <c r="BH204" i="6"/>
  <c r="BG204" i="6"/>
  <c r="BF204" i="6"/>
  <c r="T204" i="6"/>
  <c r="T203" i="6"/>
  <c r="R204" i="6"/>
  <c r="R203" i="6"/>
  <c r="P204" i="6"/>
  <c r="P203" i="6"/>
  <c r="BI194" i="6"/>
  <c r="BH194" i="6"/>
  <c r="BG194" i="6"/>
  <c r="BF194" i="6"/>
  <c r="T194" i="6"/>
  <c r="R194" i="6"/>
  <c r="P194" i="6"/>
  <c r="BI180" i="6"/>
  <c r="BH180" i="6"/>
  <c r="BG180" i="6"/>
  <c r="BF180" i="6"/>
  <c r="T180" i="6"/>
  <c r="R180" i="6"/>
  <c r="P180" i="6"/>
  <c r="BI171" i="6"/>
  <c r="BH171" i="6"/>
  <c r="BG171" i="6"/>
  <c r="BF171" i="6"/>
  <c r="T171" i="6"/>
  <c r="R171" i="6"/>
  <c r="P171" i="6"/>
  <c r="BI165" i="6"/>
  <c r="BH165" i="6"/>
  <c r="BG165" i="6"/>
  <c r="BF165" i="6"/>
  <c r="T165" i="6"/>
  <c r="R165" i="6"/>
  <c r="P165" i="6"/>
  <c r="BI155" i="6"/>
  <c r="BH155" i="6"/>
  <c r="BG155" i="6"/>
  <c r="BF155" i="6"/>
  <c r="T155" i="6"/>
  <c r="R155" i="6"/>
  <c r="P155" i="6"/>
  <c r="BI145" i="6"/>
  <c r="BH145" i="6"/>
  <c r="BG145" i="6"/>
  <c r="BF145" i="6"/>
  <c r="T145" i="6"/>
  <c r="R145" i="6"/>
  <c r="P145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24" i="6"/>
  <c r="BH124" i="6"/>
  <c r="BG124" i="6"/>
  <c r="BF124" i="6"/>
  <c r="T124" i="6"/>
  <c r="R124" i="6"/>
  <c r="P124" i="6"/>
  <c r="BI115" i="6"/>
  <c r="BH115" i="6"/>
  <c r="BG115" i="6"/>
  <c r="BF115" i="6"/>
  <c r="T115" i="6"/>
  <c r="R115" i="6"/>
  <c r="P115" i="6"/>
  <c r="BI86" i="6"/>
  <c r="BH86" i="6"/>
  <c r="BG86" i="6"/>
  <c r="BF86" i="6"/>
  <c r="T86" i="6"/>
  <c r="R86" i="6"/>
  <c r="P86" i="6"/>
  <c r="F79" i="6"/>
  <c r="F77" i="6"/>
  <c r="E75" i="6"/>
  <c r="F54" i="6"/>
  <c r="F52" i="6"/>
  <c r="E50" i="6"/>
  <c r="J24" i="6"/>
  <c r="E24" i="6"/>
  <c r="J80" i="6" s="1"/>
  <c r="J23" i="6"/>
  <c r="J21" i="6"/>
  <c r="E21" i="6"/>
  <c r="J79" i="6" s="1"/>
  <c r="J20" i="6"/>
  <c r="J18" i="6"/>
  <c r="E18" i="6"/>
  <c r="F80" i="6" s="1"/>
  <c r="J17" i="6"/>
  <c r="J12" i="6"/>
  <c r="J77" i="6" s="1"/>
  <c r="E7" i="6"/>
  <c r="E73" i="6" s="1"/>
  <c r="J37" i="5"/>
  <c r="J36" i="5"/>
  <c r="AY59" i="1" s="1"/>
  <c r="J35" i="5"/>
  <c r="AX59" i="1"/>
  <c r="BI541" i="5"/>
  <c r="BH541" i="5"/>
  <c r="BG541" i="5"/>
  <c r="BF541" i="5"/>
  <c r="T541" i="5"/>
  <c r="R541" i="5"/>
  <c r="P541" i="5"/>
  <c r="BI539" i="5"/>
  <c r="BH539" i="5"/>
  <c r="BG539" i="5"/>
  <c r="BF539" i="5"/>
  <c r="T539" i="5"/>
  <c r="R539" i="5"/>
  <c r="P539" i="5"/>
  <c r="BI533" i="5"/>
  <c r="BH533" i="5"/>
  <c r="BG533" i="5"/>
  <c r="BF533" i="5"/>
  <c r="T533" i="5"/>
  <c r="R533" i="5"/>
  <c r="P533" i="5"/>
  <c r="BI529" i="5"/>
  <c r="BH529" i="5"/>
  <c r="BG529" i="5"/>
  <c r="BF529" i="5"/>
  <c r="T529" i="5"/>
  <c r="R529" i="5"/>
  <c r="P529" i="5"/>
  <c r="BI526" i="5"/>
  <c r="BH526" i="5"/>
  <c r="BG526" i="5"/>
  <c r="BF526" i="5"/>
  <c r="T526" i="5"/>
  <c r="R526" i="5"/>
  <c r="P526" i="5"/>
  <c r="BI521" i="5"/>
  <c r="BH521" i="5"/>
  <c r="BG521" i="5"/>
  <c r="BF521" i="5"/>
  <c r="T521" i="5"/>
  <c r="R521" i="5"/>
  <c r="P521" i="5"/>
  <c r="BI518" i="5"/>
  <c r="BH518" i="5"/>
  <c r="BG518" i="5"/>
  <c r="BF518" i="5"/>
  <c r="T518" i="5"/>
  <c r="R518" i="5"/>
  <c r="P518" i="5"/>
  <c r="BI502" i="5"/>
  <c r="BH502" i="5"/>
  <c r="BG502" i="5"/>
  <c r="BF502" i="5"/>
  <c r="T502" i="5"/>
  <c r="R502" i="5"/>
  <c r="P502" i="5"/>
  <c r="BI499" i="5"/>
  <c r="BH499" i="5"/>
  <c r="BG499" i="5"/>
  <c r="BF499" i="5"/>
  <c r="T499" i="5"/>
  <c r="R499" i="5"/>
  <c r="P499" i="5"/>
  <c r="BI484" i="5"/>
  <c r="BH484" i="5"/>
  <c r="BG484" i="5"/>
  <c r="BF484" i="5"/>
  <c r="T484" i="5"/>
  <c r="R484" i="5"/>
  <c r="P484" i="5"/>
  <c r="BI479" i="5"/>
  <c r="BH479" i="5"/>
  <c r="BG479" i="5"/>
  <c r="BF479" i="5"/>
  <c r="T479" i="5"/>
  <c r="T478" i="5" s="1"/>
  <c r="R479" i="5"/>
  <c r="R478" i="5" s="1"/>
  <c r="P479" i="5"/>
  <c r="P478" i="5"/>
  <c r="BI475" i="5"/>
  <c r="BH475" i="5"/>
  <c r="BG475" i="5"/>
  <c r="BF475" i="5"/>
  <c r="T475" i="5"/>
  <c r="R475" i="5"/>
  <c r="P475" i="5"/>
  <c r="BI472" i="5"/>
  <c r="BH472" i="5"/>
  <c r="BG472" i="5"/>
  <c r="BF472" i="5"/>
  <c r="T472" i="5"/>
  <c r="R472" i="5"/>
  <c r="P472" i="5"/>
  <c r="BI467" i="5"/>
  <c r="BH467" i="5"/>
  <c r="BG467" i="5"/>
  <c r="BF467" i="5"/>
  <c r="T467" i="5"/>
  <c r="R467" i="5"/>
  <c r="P467" i="5"/>
  <c r="BI461" i="5"/>
  <c r="BH461" i="5"/>
  <c r="BG461" i="5"/>
  <c r="BF461" i="5"/>
  <c r="T461" i="5"/>
  <c r="R461" i="5"/>
  <c r="P461" i="5"/>
  <c r="BI455" i="5"/>
  <c r="BH455" i="5"/>
  <c r="BG455" i="5"/>
  <c r="BF455" i="5"/>
  <c r="T455" i="5"/>
  <c r="R455" i="5"/>
  <c r="P455" i="5"/>
  <c r="BI450" i="5"/>
  <c r="BH450" i="5"/>
  <c r="BG450" i="5"/>
  <c r="BF450" i="5"/>
  <c r="T450" i="5"/>
  <c r="R450" i="5"/>
  <c r="P450" i="5"/>
  <c r="BI445" i="5"/>
  <c r="BH445" i="5"/>
  <c r="BG445" i="5"/>
  <c r="BF445" i="5"/>
  <c r="T445" i="5"/>
  <c r="R445" i="5"/>
  <c r="P445" i="5"/>
  <c r="BI439" i="5"/>
  <c r="BH439" i="5"/>
  <c r="BG439" i="5"/>
  <c r="BF439" i="5"/>
  <c r="T439" i="5"/>
  <c r="R439" i="5"/>
  <c r="P439" i="5"/>
  <c r="BI426" i="5"/>
  <c r="BH426" i="5"/>
  <c r="BG426" i="5"/>
  <c r="BF426" i="5"/>
  <c r="T426" i="5"/>
  <c r="R426" i="5"/>
  <c r="P426" i="5"/>
  <c r="BI419" i="5"/>
  <c r="BH419" i="5"/>
  <c r="BG419" i="5"/>
  <c r="BF419" i="5"/>
  <c r="T419" i="5"/>
  <c r="R419" i="5"/>
  <c r="P419" i="5"/>
  <c r="BI412" i="5"/>
  <c r="BH412" i="5"/>
  <c r="BG412" i="5"/>
  <c r="BF412" i="5"/>
  <c r="T412" i="5"/>
  <c r="R412" i="5"/>
  <c r="P412" i="5"/>
  <c r="BI403" i="5"/>
  <c r="BH403" i="5"/>
  <c r="BG403" i="5"/>
  <c r="BF403" i="5"/>
  <c r="T403" i="5"/>
  <c r="R403" i="5"/>
  <c r="P403" i="5"/>
  <c r="BI395" i="5"/>
  <c r="BH395" i="5"/>
  <c r="BG395" i="5"/>
  <c r="BF395" i="5"/>
  <c r="T395" i="5"/>
  <c r="R395" i="5"/>
  <c r="P395" i="5"/>
  <c r="BI393" i="5"/>
  <c r="BH393" i="5"/>
  <c r="BG393" i="5"/>
  <c r="BF393" i="5"/>
  <c r="T393" i="5"/>
  <c r="R393" i="5"/>
  <c r="P393" i="5"/>
  <c r="BI390" i="5"/>
  <c r="BH390" i="5"/>
  <c r="BG390" i="5"/>
  <c r="BF390" i="5"/>
  <c r="T390" i="5"/>
  <c r="R390" i="5"/>
  <c r="P390" i="5"/>
  <c r="BI388" i="5"/>
  <c r="BH388" i="5"/>
  <c r="BG388" i="5"/>
  <c r="BF388" i="5"/>
  <c r="T388" i="5"/>
  <c r="R388" i="5"/>
  <c r="P388" i="5"/>
  <c r="BI386" i="5"/>
  <c r="BH386" i="5"/>
  <c r="BG386" i="5"/>
  <c r="BF386" i="5"/>
  <c r="T386" i="5"/>
  <c r="R386" i="5"/>
  <c r="P386" i="5"/>
  <c r="BI376" i="5"/>
  <c r="BH376" i="5"/>
  <c r="BG376" i="5"/>
  <c r="BF376" i="5"/>
  <c r="T376" i="5"/>
  <c r="R376" i="5"/>
  <c r="P376" i="5"/>
  <c r="BI370" i="5"/>
  <c r="BH370" i="5"/>
  <c r="BG370" i="5"/>
  <c r="BF370" i="5"/>
  <c r="T370" i="5"/>
  <c r="R370" i="5"/>
  <c r="P370" i="5"/>
  <c r="BI368" i="5"/>
  <c r="BH368" i="5"/>
  <c r="BG368" i="5"/>
  <c r="BF368" i="5"/>
  <c r="T368" i="5"/>
  <c r="R368" i="5"/>
  <c r="P368" i="5"/>
  <c r="BI366" i="5"/>
  <c r="BH366" i="5"/>
  <c r="BG366" i="5"/>
  <c r="BF366" i="5"/>
  <c r="T366" i="5"/>
  <c r="R366" i="5"/>
  <c r="P366" i="5"/>
  <c r="BI362" i="5"/>
  <c r="BH362" i="5"/>
  <c r="BG362" i="5"/>
  <c r="BF362" i="5"/>
  <c r="T362" i="5"/>
  <c r="T361" i="5" s="1"/>
  <c r="T360" i="5" s="1"/>
  <c r="R362" i="5"/>
  <c r="R361" i="5"/>
  <c r="R360" i="5" s="1"/>
  <c r="P362" i="5"/>
  <c r="P361" i="5" s="1"/>
  <c r="P360" i="5" s="1"/>
  <c r="BI355" i="5"/>
  <c r="BH355" i="5"/>
  <c r="BG355" i="5"/>
  <c r="BF355" i="5"/>
  <c r="T355" i="5"/>
  <c r="R355" i="5"/>
  <c r="P355" i="5"/>
  <c r="BI349" i="5"/>
  <c r="BH349" i="5"/>
  <c r="BG349" i="5"/>
  <c r="BF349" i="5"/>
  <c r="T349" i="5"/>
  <c r="R349" i="5"/>
  <c r="P349" i="5"/>
  <c r="BI344" i="5"/>
  <c r="BH344" i="5"/>
  <c r="BG344" i="5"/>
  <c r="BF344" i="5"/>
  <c r="T344" i="5"/>
  <c r="R344" i="5"/>
  <c r="P344" i="5"/>
  <c r="BI338" i="5"/>
  <c r="BH338" i="5"/>
  <c r="BG338" i="5"/>
  <c r="BF338" i="5"/>
  <c r="T338" i="5"/>
  <c r="R338" i="5"/>
  <c r="P338" i="5"/>
  <c r="BI333" i="5"/>
  <c r="BH333" i="5"/>
  <c r="BG333" i="5"/>
  <c r="BF333" i="5"/>
  <c r="T333" i="5"/>
  <c r="R333" i="5"/>
  <c r="P333" i="5"/>
  <c r="BI325" i="5"/>
  <c r="BH325" i="5"/>
  <c r="BG325" i="5"/>
  <c r="BF325" i="5"/>
  <c r="T325" i="5"/>
  <c r="R325" i="5"/>
  <c r="P325" i="5"/>
  <c r="BI320" i="5"/>
  <c r="BH320" i="5"/>
  <c r="BG320" i="5"/>
  <c r="BF320" i="5"/>
  <c r="T320" i="5"/>
  <c r="R320" i="5"/>
  <c r="P320" i="5"/>
  <c r="BI315" i="5"/>
  <c r="BH315" i="5"/>
  <c r="BG315" i="5"/>
  <c r="BF315" i="5"/>
  <c r="T315" i="5"/>
  <c r="R315" i="5"/>
  <c r="P315" i="5"/>
  <c r="BI310" i="5"/>
  <c r="BH310" i="5"/>
  <c r="BG310" i="5"/>
  <c r="BF310" i="5"/>
  <c r="T310" i="5"/>
  <c r="R310" i="5"/>
  <c r="P310" i="5"/>
  <c r="BI305" i="5"/>
  <c r="BH305" i="5"/>
  <c r="BG305" i="5"/>
  <c r="BF305" i="5"/>
  <c r="T305" i="5"/>
  <c r="R305" i="5"/>
  <c r="P305" i="5"/>
  <c r="BI300" i="5"/>
  <c r="BH300" i="5"/>
  <c r="BG300" i="5"/>
  <c r="BF300" i="5"/>
  <c r="T300" i="5"/>
  <c r="R300" i="5"/>
  <c r="P300" i="5"/>
  <c r="BI295" i="5"/>
  <c r="BH295" i="5"/>
  <c r="BG295" i="5"/>
  <c r="BF295" i="5"/>
  <c r="T295" i="5"/>
  <c r="R295" i="5"/>
  <c r="P295" i="5"/>
  <c r="BI288" i="5"/>
  <c r="BH288" i="5"/>
  <c r="BG288" i="5"/>
  <c r="BF288" i="5"/>
  <c r="T288" i="5"/>
  <c r="R288" i="5"/>
  <c r="P288" i="5"/>
  <c r="BI282" i="5"/>
  <c r="BH282" i="5"/>
  <c r="BG282" i="5"/>
  <c r="BF282" i="5"/>
  <c r="T282" i="5"/>
  <c r="R282" i="5"/>
  <c r="P282" i="5"/>
  <c r="BI277" i="5"/>
  <c r="BH277" i="5"/>
  <c r="BG277" i="5"/>
  <c r="BF277" i="5"/>
  <c r="T277" i="5"/>
  <c r="R277" i="5"/>
  <c r="P277" i="5"/>
  <c r="BI272" i="5"/>
  <c r="BH272" i="5"/>
  <c r="BG272" i="5"/>
  <c r="BF272" i="5"/>
  <c r="T272" i="5"/>
  <c r="R272" i="5"/>
  <c r="P272" i="5"/>
  <c r="BI265" i="5"/>
  <c r="BH265" i="5"/>
  <c r="BG265" i="5"/>
  <c r="BF265" i="5"/>
  <c r="T265" i="5"/>
  <c r="R265" i="5"/>
  <c r="P265" i="5"/>
  <c r="BI260" i="5"/>
  <c r="BH260" i="5"/>
  <c r="BG260" i="5"/>
  <c r="BF260" i="5"/>
  <c r="T260" i="5"/>
  <c r="R260" i="5"/>
  <c r="P260" i="5"/>
  <c r="BI254" i="5"/>
  <c r="BH254" i="5"/>
  <c r="BG254" i="5"/>
  <c r="BF254" i="5"/>
  <c r="T254" i="5"/>
  <c r="R254" i="5"/>
  <c r="P254" i="5"/>
  <c r="BI248" i="5"/>
  <c r="BH248" i="5"/>
  <c r="BG248" i="5"/>
  <c r="BF248" i="5"/>
  <c r="T248" i="5"/>
  <c r="R248" i="5"/>
  <c r="P248" i="5"/>
  <c r="BI242" i="5"/>
  <c r="BH242" i="5"/>
  <c r="BG242" i="5"/>
  <c r="BF242" i="5"/>
  <c r="T242" i="5"/>
  <c r="R242" i="5"/>
  <c r="P242" i="5"/>
  <c r="BI238" i="5"/>
  <c r="BH238" i="5"/>
  <c r="BG238" i="5"/>
  <c r="BF238" i="5"/>
  <c r="T238" i="5"/>
  <c r="R238" i="5"/>
  <c r="P238" i="5"/>
  <c r="BI233" i="5"/>
  <c r="BH233" i="5"/>
  <c r="BG233" i="5"/>
  <c r="BF233" i="5"/>
  <c r="T233" i="5"/>
  <c r="R233" i="5"/>
  <c r="P233" i="5"/>
  <c r="BI225" i="5"/>
  <c r="BH225" i="5"/>
  <c r="BG225" i="5"/>
  <c r="BF225" i="5"/>
  <c r="T225" i="5"/>
  <c r="R225" i="5"/>
  <c r="P225" i="5"/>
  <c r="BI217" i="5"/>
  <c r="BH217" i="5"/>
  <c r="BG217" i="5"/>
  <c r="BF217" i="5"/>
  <c r="T217" i="5"/>
  <c r="R217" i="5"/>
  <c r="P217" i="5"/>
  <c r="BI205" i="5"/>
  <c r="BH205" i="5"/>
  <c r="BG205" i="5"/>
  <c r="BF205" i="5"/>
  <c r="T205" i="5"/>
  <c r="R205" i="5"/>
  <c r="P205" i="5"/>
  <c r="BI193" i="5"/>
  <c r="BH193" i="5"/>
  <c r="BG193" i="5"/>
  <c r="BF193" i="5"/>
  <c r="T193" i="5"/>
  <c r="R193" i="5"/>
  <c r="P193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1" i="5"/>
  <c r="BH181" i="5"/>
  <c r="BG181" i="5"/>
  <c r="BF181" i="5"/>
  <c r="T181" i="5"/>
  <c r="R181" i="5"/>
  <c r="P181" i="5"/>
  <c r="BI175" i="5"/>
  <c r="BH175" i="5"/>
  <c r="BG175" i="5"/>
  <c r="BF175" i="5"/>
  <c r="T175" i="5"/>
  <c r="R175" i="5"/>
  <c r="P175" i="5"/>
  <c r="BI169" i="5"/>
  <c r="BH169" i="5"/>
  <c r="BG169" i="5"/>
  <c r="BF169" i="5"/>
  <c r="T169" i="5"/>
  <c r="R169" i="5"/>
  <c r="P169" i="5"/>
  <c r="BI163" i="5"/>
  <c r="BH163" i="5"/>
  <c r="BG163" i="5"/>
  <c r="BF163" i="5"/>
  <c r="T163" i="5"/>
  <c r="R163" i="5"/>
  <c r="P163" i="5"/>
  <c r="BI157" i="5"/>
  <c r="BH157" i="5"/>
  <c r="BG157" i="5"/>
  <c r="BF157" i="5"/>
  <c r="T157" i="5"/>
  <c r="R157" i="5"/>
  <c r="P157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3" i="5"/>
  <c r="BH143" i="5"/>
  <c r="BG143" i="5"/>
  <c r="BF143" i="5"/>
  <c r="T143" i="5"/>
  <c r="R143" i="5"/>
  <c r="P143" i="5"/>
  <c r="BI138" i="5"/>
  <c r="BH138" i="5"/>
  <c r="BG138" i="5"/>
  <c r="BF138" i="5"/>
  <c r="T138" i="5"/>
  <c r="R138" i="5"/>
  <c r="P138" i="5"/>
  <c r="BI132" i="5"/>
  <c r="BH132" i="5"/>
  <c r="BG132" i="5"/>
  <c r="BF132" i="5"/>
  <c r="T132" i="5"/>
  <c r="R132" i="5"/>
  <c r="P132" i="5"/>
  <c r="BI126" i="5"/>
  <c r="BH126" i="5"/>
  <c r="BG126" i="5"/>
  <c r="BF126" i="5"/>
  <c r="T126" i="5"/>
  <c r="R126" i="5"/>
  <c r="P126" i="5"/>
  <c r="BI123" i="5"/>
  <c r="BH123" i="5"/>
  <c r="BG123" i="5"/>
  <c r="BF123" i="5"/>
  <c r="T123" i="5"/>
  <c r="R123" i="5"/>
  <c r="P123" i="5"/>
  <c r="BI116" i="5"/>
  <c r="BH116" i="5"/>
  <c r="BG116" i="5"/>
  <c r="BF116" i="5"/>
  <c r="T116" i="5"/>
  <c r="R116" i="5"/>
  <c r="P116" i="5"/>
  <c r="BI113" i="5"/>
  <c r="BH113" i="5"/>
  <c r="BG113" i="5"/>
  <c r="BF113" i="5"/>
  <c r="T113" i="5"/>
  <c r="R113" i="5"/>
  <c r="P113" i="5"/>
  <c r="BI108" i="5"/>
  <c r="BH108" i="5"/>
  <c r="BG108" i="5"/>
  <c r="BF108" i="5"/>
  <c r="T108" i="5"/>
  <c r="R108" i="5"/>
  <c r="P108" i="5"/>
  <c r="BI102" i="5"/>
  <c r="BH102" i="5"/>
  <c r="BG102" i="5"/>
  <c r="BF102" i="5"/>
  <c r="T102" i="5"/>
  <c r="R102" i="5"/>
  <c r="P102" i="5"/>
  <c r="BI96" i="5"/>
  <c r="BH96" i="5"/>
  <c r="BG96" i="5"/>
  <c r="BF96" i="5"/>
  <c r="T96" i="5"/>
  <c r="R96" i="5"/>
  <c r="P96" i="5"/>
  <c r="F89" i="5"/>
  <c r="F87" i="5"/>
  <c r="E85" i="5"/>
  <c r="F54" i="5"/>
  <c r="F52" i="5"/>
  <c r="E50" i="5"/>
  <c r="J24" i="5"/>
  <c r="E24" i="5"/>
  <c r="J90" i="5" s="1"/>
  <c r="J23" i="5"/>
  <c r="J21" i="5"/>
  <c r="E21" i="5"/>
  <c r="J89" i="5" s="1"/>
  <c r="J20" i="5"/>
  <c r="J18" i="5"/>
  <c r="E18" i="5"/>
  <c r="F90" i="5" s="1"/>
  <c r="J17" i="5"/>
  <c r="J12" i="5"/>
  <c r="J87" i="5" s="1"/>
  <c r="E7" i="5"/>
  <c r="E83" i="5"/>
  <c r="J39" i="4"/>
  <c r="J38" i="4"/>
  <c r="AY58" i="1" s="1"/>
  <c r="J37" i="4"/>
  <c r="AX58" i="1"/>
  <c r="BI365" i="4"/>
  <c r="BH365" i="4"/>
  <c r="BG365" i="4"/>
  <c r="BF365" i="4"/>
  <c r="T365" i="4"/>
  <c r="R365" i="4"/>
  <c r="P365" i="4"/>
  <c r="BI353" i="4"/>
  <c r="BH353" i="4"/>
  <c r="BG353" i="4"/>
  <c r="BF353" i="4"/>
  <c r="T353" i="4"/>
  <c r="R353" i="4"/>
  <c r="P353" i="4"/>
  <c r="BI345" i="4"/>
  <c r="BH345" i="4"/>
  <c r="BG345" i="4"/>
  <c r="BF345" i="4"/>
  <c r="T345" i="4"/>
  <c r="R345" i="4"/>
  <c r="P345" i="4"/>
  <c r="BI340" i="4"/>
  <c r="BH340" i="4"/>
  <c r="BG340" i="4"/>
  <c r="BF340" i="4"/>
  <c r="T340" i="4"/>
  <c r="R340" i="4"/>
  <c r="P340" i="4"/>
  <c r="BI337" i="4"/>
  <c r="BH337" i="4"/>
  <c r="BG337" i="4"/>
  <c r="BF337" i="4"/>
  <c r="T337" i="4"/>
  <c r="R337" i="4"/>
  <c r="P337" i="4"/>
  <c r="BI333" i="4"/>
  <c r="BH333" i="4"/>
  <c r="BG333" i="4"/>
  <c r="BF333" i="4"/>
  <c r="T333" i="4"/>
  <c r="R333" i="4"/>
  <c r="P333" i="4"/>
  <c r="BI330" i="4"/>
  <c r="BH330" i="4"/>
  <c r="BG330" i="4"/>
  <c r="BF330" i="4"/>
  <c r="T330" i="4"/>
  <c r="R330" i="4"/>
  <c r="P330" i="4"/>
  <c r="BI321" i="4"/>
  <c r="BH321" i="4"/>
  <c r="BG321" i="4"/>
  <c r="BF321" i="4"/>
  <c r="T321" i="4"/>
  <c r="R321" i="4"/>
  <c r="P321" i="4"/>
  <c r="BI316" i="4"/>
  <c r="BH316" i="4"/>
  <c r="BG316" i="4"/>
  <c r="BF316" i="4"/>
  <c r="T316" i="4"/>
  <c r="R316" i="4"/>
  <c r="P316" i="4"/>
  <c r="BI310" i="4"/>
  <c r="BH310" i="4"/>
  <c r="BG310" i="4"/>
  <c r="BF310" i="4"/>
  <c r="T310" i="4"/>
  <c r="R310" i="4"/>
  <c r="P310" i="4"/>
  <c r="BI304" i="4"/>
  <c r="BH304" i="4"/>
  <c r="BG304" i="4"/>
  <c r="BF304" i="4"/>
  <c r="T304" i="4"/>
  <c r="R304" i="4"/>
  <c r="P304" i="4"/>
  <c r="BI287" i="4"/>
  <c r="BH287" i="4"/>
  <c r="BG287" i="4"/>
  <c r="BF287" i="4"/>
  <c r="T287" i="4"/>
  <c r="R287" i="4"/>
  <c r="P287" i="4"/>
  <c r="BI281" i="4"/>
  <c r="BH281" i="4"/>
  <c r="BG281" i="4"/>
  <c r="BF281" i="4"/>
  <c r="T281" i="4"/>
  <c r="R281" i="4"/>
  <c r="P281" i="4"/>
  <c r="BI277" i="4"/>
  <c r="BH277" i="4"/>
  <c r="BG277" i="4"/>
  <c r="BF277" i="4"/>
  <c r="T277" i="4"/>
  <c r="R277" i="4"/>
  <c r="P277" i="4"/>
  <c r="BI271" i="4"/>
  <c r="BH271" i="4"/>
  <c r="BG271" i="4"/>
  <c r="BF271" i="4"/>
  <c r="T271" i="4"/>
  <c r="R271" i="4"/>
  <c r="P271" i="4"/>
  <c r="BI264" i="4"/>
  <c r="BH264" i="4"/>
  <c r="BG264" i="4"/>
  <c r="BF264" i="4"/>
  <c r="T264" i="4"/>
  <c r="R264" i="4"/>
  <c r="P264" i="4"/>
  <c r="BI258" i="4"/>
  <c r="BH258" i="4"/>
  <c r="BG258" i="4"/>
  <c r="BF258" i="4"/>
  <c r="T258" i="4"/>
  <c r="R258" i="4"/>
  <c r="P258" i="4"/>
  <c r="BI249" i="4"/>
  <c r="BH249" i="4"/>
  <c r="BG249" i="4"/>
  <c r="BF249" i="4"/>
  <c r="T249" i="4"/>
  <c r="R249" i="4"/>
  <c r="P249" i="4"/>
  <c r="BI240" i="4"/>
  <c r="BH240" i="4"/>
  <c r="BG240" i="4"/>
  <c r="BF240" i="4"/>
  <c r="T240" i="4"/>
  <c r="R240" i="4"/>
  <c r="P240" i="4"/>
  <c r="BI229" i="4"/>
  <c r="BH229" i="4"/>
  <c r="BG229" i="4"/>
  <c r="BF229" i="4"/>
  <c r="T229" i="4"/>
  <c r="R229" i="4"/>
  <c r="P229" i="4"/>
  <c r="BI221" i="4"/>
  <c r="BH221" i="4"/>
  <c r="BG221" i="4"/>
  <c r="BF221" i="4"/>
  <c r="T221" i="4"/>
  <c r="R221" i="4"/>
  <c r="P221" i="4"/>
  <c r="BI210" i="4"/>
  <c r="BH210" i="4"/>
  <c r="BG210" i="4"/>
  <c r="BF210" i="4"/>
  <c r="T210" i="4"/>
  <c r="R210" i="4"/>
  <c r="P210" i="4"/>
  <c r="BI204" i="4"/>
  <c r="BH204" i="4"/>
  <c r="BG204" i="4"/>
  <c r="BF204" i="4"/>
  <c r="T204" i="4"/>
  <c r="R204" i="4"/>
  <c r="P204" i="4"/>
  <c r="BI190" i="4"/>
  <c r="BH190" i="4"/>
  <c r="BG190" i="4"/>
  <c r="BF190" i="4"/>
  <c r="T190" i="4"/>
  <c r="R190" i="4"/>
  <c r="P190" i="4"/>
  <c r="BI185" i="4"/>
  <c r="BH185" i="4"/>
  <c r="BG185" i="4"/>
  <c r="BF185" i="4"/>
  <c r="T185" i="4"/>
  <c r="R185" i="4"/>
  <c r="P185" i="4"/>
  <c r="BI175" i="4"/>
  <c r="BH175" i="4"/>
  <c r="BG175" i="4"/>
  <c r="BF175" i="4"/>
  <c r="T175" i="4"/>
  <c r="R175" i="4"/>
  <c r="P175" i="4"/>
  <c r="BI161" i="4"/>
  <c r="BH161" i="4"/>
  <c r="BG161" i="4"/>
  <c r="BF161" i="4"/>
  <c r="T161" i="4"/>
  <c r="R161" i="4"/>
  <c r="P161" i="4"/>
  <c r="BI140" i="4"/>
  <c r="BH140" i="4"/>
  <c r="BG140" i="4"/>
  <c r="BF140" i="4"/>
  <c r="T140" i="4"/>
  <c r="R140" i="4"/>
  <c r="P140" i="4"/>
  <c r="BI137" i="4"/>
  <c r="BH137" i="4"/>
  <c r="BG137" i="4"/>
  <c r="BF137" i="4"/>
  <c r="T137" i="4"/>
  <c r="R137" i="4"/>
  <c r="P137" i="4"/>
  <c r="BI131" i="4"/>
  <c r="BH131" i="4"/>
  <c r="BG131" i="4"/>
  <c r="BF131" i="4"/>
  <c r="T131" i="4"/>
  <c r="R131" i="4"/>
  <c r="P131" i="4"/>
  <c r="BI125" i="4"/>
  <c r="BH125" i="4"/>
  <c r="BG125" i="4"/>
  <c r="BF125" i="4"/>
  <c r="T125" i="4"/>
  <c r="R125" i="4"/>
  <c r="P125" i="4"/>
  <c r="BI119" i="4"/>
  <c r="BH119" i="4"/>
  <c r="BG119" i="4"/>
  <c r="BF119" i="4"/>
  <c r="T119" i="4"/>
  <c r="R119" i="4"/>
  <c r="P119" i="4"/>
  <c r="BI114" i="4"/>
  <c r="BH114" i="4"/>
  <c r="BG114" i="4"/>
  <c r="BF114" i="4"/>
  <c r="T114" i="4"/>
  <c r="R114" i="4"/>
  <c r="P114" i="4"/>
  <c r="BI109" i="4"/>
  <c r="BH109" i="4"/>
  <c r="BG109" i="4"/>
  <c r="BF109" i="4"/>
  <c r="T109" i="4"/>
  <c r="R109" i="4"/>
  <c r="P109" i="4"/>
  <c r="BI104" i="4"/>
  <c r="BH104" i="4"/>
  <c r="BG104" i="4"/>
  <c r="BF104" i="4"/>
  <c r="T104" i="4"/>
  <c r="R104" i="4"/>
  <c r="P104" i="4"/>
  <c r="BI99" i="4"/>
  <c r="BH99" i="4"/>
  <c r="BG99" i="4"/>
  <c r="BF99" i="4"/>
  <c r="T99" i="4"/>
  <c r="R99" i="4"/>
  <c r="P99" i="4"/>
  <c r="BI94" i="4"/>
  <c r="BH94" i="4"/>
  <c r="BG94" i="4"/>
  <c r="BF94" i="4"/>
  <c r="T94" i="4"/>
  <c r="R94" i="4"/>
  <c r="P94" i="4"/>
  <c r="F87" i="4"/>
  <c r="F85" i="4"/>
  <c r="E83" i="4"/>
  <c r="F58" i="4"/>
  <c r="F56" i="4"/>
  <c r="E54" i="4"/>
  <c r="J26" i="4"/>
  <c r="E26" i="4"/>
  <c r="J59" i="4" s="1"/>
  <c r="J25" i="4"/>
  <c r="J23" i="4"/>
  <c r="E23" i="4"/>
  <c r="J87" i="4" s="1"/>
  <c r="J22" i="4"/>
  <c r="J20" i="4"/>
  <c r="E20" i="4"/>
  <c r="F88" i="4" s="1"/>
  <c r="J19" i="4"/>
  <c r="J14" i="4"/>
  <c r="J56" i="4" s="1"/>
  <c r="E7" i="4"/>
  <c r="E50" i="4" s="1"/>
  <c r="J39" i="3"/>
  <c r="J38" i="3"/>
  <c r="AY57" i="1" s="1"/>
  <c r="J37" i="3"/>
  <c r="AX57" i="1"/>
  <c r="BI296" i="3"/>
  <c r="BH296" i="3"/>
  <c r="BG296" i="3"/>
  <c r="BF296" i="3"/>
  <c r="T296" i="3"/>
  <c r="R296" i="3"/>
  <c r="P296" i="3"/>
  <c r="BI291" i="3"/>
  <c r="BH291" i="3"/>
  <c r="BG291" i="3"/>
  <c r="BF291" i="3"/>
  <c r="T291" i="3"/>
  <c r="R291" i="3"/>
  <c r="P291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4" i="3"/>
  <c r="BH274" i="3"/>
  <c r="BG274" i="3"/>
  <c r="BF274" i="3"/>
  <c r="T274" i="3"/>
  <c r="R274" i="3"/>
  <c r="P274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38" i="3"/>
  <c r="BH238" i="3"/>
  <c r="BG238" i="3"/>
  <c r="BF238" i="3"/>
  <c r="T238" i="3"/>
  <c r="R238" i="3"/>
  <c r="P238" i="3"/>
  <c r="BI228" i="3"/>
  <c r="BH228" i="3"/>
  <c r="BG228" i="3"/>
  <c r="BF228" i="3"/>
  <c r="T228" i="3"/>
  <c r="R228" i="3"/>
  <c r="P228" i="3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2" i="3"/>
  <c r="BH192" i="3"/>
  <c r="BG192" i="3"/>
  <c r="BF192" i="3"/>
  <c r="T192" i="3"/>
  <c r="R192" i="3"/>
  <c r="P192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10" i="3"/>
  <c r="BH110" i="3"/>
  <c r="BG110" i="3"/>
  <c r="BF110" i="3"/>
  <c r="T110" i="3"/>
  <c r="R110" i="3"/>
  <c r="P110" i="3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1" i="3"/>
  <c r="BH91" i="3"/>
  <c r="BG91" i="3"/>
  <c r="BF91" i="3"/>
  <c r="T91" i="3"/>
  <c r="R91" i="3"/>
  <c r="P91" i="3"/>
  <c r="F84" i="3"/>
  <c r="F82" i="3"/>
  <c r="E80" i="3"/>
  <c r="F58" i="3"/>
  <c r="F56" i="3"/>
  <c r="E54" i="3"/>
  <c r="J26" i="3"/>
  <c r="E26" i="3"/>
  <c r="J85" i="3" s="1"/>
  <c r="J25" i="3"/>
  <c r="J23" i="3"/>
  <c r="E23" i="3"/>
  <c r="J84" i="3"/>
  <c r="J22" i="3"/>
  <c r="J20" i="3"/>
  <c r="E20" i="3"/>
  <c r="F59" i="3" s="1"/>
  <c r="J19" i="3"/>
  <c r="J14" i="3"/>
  <c r="J56" i="3" s="1"/>
  <c r="E7" i="3"/>
  <c r="E76" i="3" s="1"/>
  <c r="J39" i="2"/>
  <c r="J38" i="2"/>
  <c r="AY56" i="1" s="1"/>
  <c r="J37" i="2"/>
  <c r="AX56" i="1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F37" i="2" s="1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8" i="2"/>
  <c r="BH108" i="2"/>
  <c r="BG108" i="2"/>
  <c r="BF108" i="2"/>
  <c r="F36" i="2" s="1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3" i="2"/>
  <c r="F39" i="2" s="1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F83" i="2"/>
  <c r="F81" i="2"/>
  <c r="E79" i="2"/>
  <c r="F58" i="2"/>
  <c r="F56" i="2"/>
  <c r="E54" i="2"/>
  <c r="J26" i="2"/>
  <c r="E26" i="2"/>
  <c r="J59" i="2" s="1"/>
  <c r="J25" i="2"/>
  <c r="J23" i="2"/>
  <c r="E23" i="2"/>
  <c r="J58" i="2"/>
  <c r="J22" i="2"/>
  <c r="J20" i="2"/>
  <c r="E20" i="2"/>
  <c r="F59" i="2" s="1"/>
  <c r="J19" i="2"/>
  <c r="J14" i="2"/>
  <c r="J81" i="2" s="1"/>
  <c r="E7" i="2"/>
  <c r="E50" i="2" s="1"/>
  <c r="L50" i="1"/>
  <c r="AM50" i="1"/>
  <c r="AM49" i="1"/>
  <c r="L49" i="1"/>
  <c r="AM47" i="1"/>
  <c r="L47" i="1"/>
  <c r="L45" i="1"/>
  <c r="L44" i="1"/>
  <c r="J140" i="2"/>
  <c r="J168" i="3"/>
  <c r="J163" i="5"/>
  <c r="BK362" i="5"/>
  <c r="J295" i="5"/>
  <c r="BK124" i="6"/>
  <c r="J208" i="3"/>
  <c r="J238" i="5"/>
  <c r="BK169" i="5"/>
  <c r="BK426" i="5"/>
  <c r="J541" i="5"/>
  <c r="BK105" i="2"/>
  <c r="J285" i="3"/>
  <c r="BK340" i="4"/>
  <c r="BK439" i="5"/>
  <c r="J86" i="6"/>
  <c r="J137" i="2"/>
  <c r="BK250" i="3"/>
  <c r="BK120" i="3"/>
  <c r="J274" i="3"/>
  <c r="BK353" i="4"/>
  <c r="BK388" i="5"/>
  <c r="BK155" i="6"/>
  <c r="BK131" i="3"/>
  <c r="J210" i="4"/>
  <c r="BK277" i="5"/>
  <c r="J205" i="5"/>
  <c r="J124" i="6"/>
  <c r="BK296" i="3"/>
  <c r="J224" i="3"/>
  <c r="BK125" i="4"/>
  <c r="BK541" i="5"/>
  <c r="J254" i="3"/>
  <c r="BK137" i="3"/>
  <c r="BK345" i="4"/>
  <c r="BK264" i="4"/>
  <c r="J102" i="5"/>
  <c r="J445" i="5"/>
  <c r="BK99" i="4"/>
  <c r="BK475" i="5"/>
  <c r="BK171" i="6"/>
  <c r="J220" i="3"/>
  <c r="BK412" i="5"/>
  <c r="BK102" i="2"/>
  <c r="BK285" i="3"/>
  <c r="J113" i="3"/>
  <c r="BK277" i="4"/>
  <c r="J479" i="5"/>
  <c r="BK204" i="3"/>
  <c r="J365" i="4"/>
  <c r="BK190" i="4"/>
  <c r="BK395" i="5"/>
  <c r="BK376" i="5"/>
  <c r="J120" i="3"/>
  <c r="J475" i="5"/>
  <c r="BK248" i="5"/>
  <c r="J277" i="5"/>
  <c r="J135" i="2"/>
  <c r="J266" i="3"/>
  <c r="J249" i="4"/>
  <c r="BK355" i="5"/>
  <c r="BK370" i="5"/>
  <c r="BK221" i="4"/>
  <c r="J272" i="5"/>
  <c r="BK171" i="3"/>
  <c r="BK243" i="3"/>
  <c r="J282" i="5"/>
  <c r="BK151" i="2"/>
  <c r="BK111" i="2"/>
  <c r="AS55" i="1"/>
  <c r="J114" i="4"/>
  <c r="BK151" i="5"/>
  <c r="J123" i="5"/>
  <c r="J325" i="5"/>
  <c r="J143" i="5"/>
  <c r="BK479" i="5"/>
  <c r="J146" i="2"/>
  <c r="J296" i="3"/>
  <c r="BK315" i="5"/>
  <c r="J439" i="5"/>
  <c r="BK247" i="3"/>
  <c r="BK129" i="2"/>
  <c r="J212" i="3"/>
  <c r="BK192" i="3"/>
  <c r="J94" i="4"/>
  <c r="BK165" i="6"/>
  <c r="J159" i="3"/>
  <c r="J240" i="4"/>
  <c r="J229" i="4"/>
  <c r="J395" i="5"/>
  <c r="J126" i="2"/>
  <c r="J238" i="3"/>
  <c r="BK224" i="3"/>
  <c r="BK225" i="5"/>
  <c r="J96" i="5"/>
  <c r="BK274" i="3"/>
  <c r="J345" i="4"/>
  <c r="BK119" i="4"/>
  <c r="J419" i="5"/>
  <c r="J184" i="3"/>
  <c r="BK104" i="3"/>
  <c r="J180" i="3"/>
  <c r="J304" i="4"/>
  <c r="J393" i="5"/>
  <c r="J155" i="6"/>
  <c r="J258" i="3"/>
  <c r="BK185" i="4"/>
  <c r="BK310" i="4"/>
  <c r="J104" i="3"/>
  <c r="J99" i="4"/>
  <c r="J279" i="3"/>
  <c r="BK539" i="5"/>
  <c r="J521" i="5"/>
  <c r="BK445" i="5"/>
  <c r="BK90" i="2"/>
  <c r="BK168" i="3"/>
  <c r="J216" i="3"/>
  <c r="J353" i="4"/>
  <c r="BK258" i="4"/>
  <c r="BK123" i="5"/>
  <c r="BK145" i="6"/>
  <c r="J243" i="3"/>
  <c r="BK295" i="5"/>
  <c r="BK148" i="2"/>
  <c r="BK188" i="3"/>
  <c r="J99" i="2"/>
  <c r="BK291" i="3"/>
  <c r="BK330" i="4"/>
  <c r="J412" i="5"/>
  <c r="BK216" i="3"/>
  <c r="BK143" i="5"/>
  <c r="J260" i="5"/>
  <c r="J390" i="5"/>
  <c r="BK108" i="2"/>
  <c r="BK117" i="3"/>
  <c r="BK151" i="3"/>
  <c r="BK175" i="4"/>
  <c r="J181" i="5"/>
  <c r="J305" i="5"/>
  <c r="J171" i="6"/>
  <c r="J123" i="3"/>
  <c r="BK104" i="4"/>
  <c r="J119" i="4"/>
  <c r="J370" i="5"/>
  <c r="BK521" i="5"/>
  <c r="BK419" i="5"/>
  <c r="BK461" i="5"/>
  <c r="BK120" i="2"/>
  <c r="BK134" i="3"/>
  <c r="J228" i="3"/>
  <c r="J175" i="5"/>
  <c r="BK115" i="6"/>
  <c r="J117" i="3"/>
  <c r="BK91" i="3"/>
  <c r="J316" i="4"/>
  <c r="BK499" i="5"/>
  <c r="J518" i="5"/>
  <c r="J362" i="5"/>
  <c r="J138" i="5"/>
  <c r="BK136" i="6"/>
  <c r="BK140" i="3"/>
  <c r="BK126" i="3"/>
  <c r="BK333" i="4"/>
  <c r="BK240" i="4"/>
  <c r="BK386" i="5"/>
  <c r="BK132" i="2"/>
  <c r="BK165" i="3"/>
  <c r="BK184" i="3"/>
  <c r="BK321" i="4"/>
  <c r="J157" i="5"/>
  <c r="BK175" i="5"/>
  <c r="J426" i="5"/>
  <c r="BK263" i="3"/>
  <c r="BK518" i="5"/>
  <c r="BK157" i="5"/>
  <c r="J105" i="2"/>
  <c r="J126" i="3"/>
  <c r="J117" i="2"/>
  <c r="J291" i="3"/>
  <c r="BK212" i="3"/>
  <c r="J125" i="4"/>
  <c r="J333" i="4"/>
  <c r="J388" i="5"/>
  <c r="BK455" i="5"/>
  <c r="J133" i="6"/>
  <c r="J93" i="2"/>
  <c r="BK229" i="4"/>
  <c r="BK271" i="4"/>
  <c r="BK131" i="4"/>
  <c r="J300" i="5"/>
  <c r="J188" i="5"/>
  <c r="BK155" i="3"/>
  <c r="J151" i="5"/>
  <c r="J349" i="5"/>
  <c r="BK305" i="5"/>
  <c r="J247" i="3"/>
  <c r="BK107" i="3"/>
  <c r="J461" i="5"/>
  <c r="BK300" i="5"/>
  <c r="BK526" i="5"/>
  <c r="BK242" i="5"/>
  <c r="BK205" i="5"/>
  <c r="BK204" i="4"/>
  <c r="J175" i="4"/>
  <c r="J108" i="5"/>
  <c r="J499" i="5"/>
  <c r="J136" i="6"/>
  <c r="BK258" i="3"/>
  <c r="BK200" i="3"/>
  <c r="BK281" i="4"/>
  <c r="BK108" i="5"/>
  <c r="BK484" i="5"/>
  <c r="BK338" i="5"/>
  <c r="J137" i="3"/>
  <c r="J190" i="4"/>
  <c r="J287" i="4"/>
  <c r="BK368" i="5"/>
  <c r="BK163" i="5"/>
  <c r="BK403" i="5"/>
  <c r="J333" i="5"/>
  <c r="BK366" i="5"/>
  <c r="BK102" i="5"/>
  <c r="J108" i="2"/>
  <c r="BK279" i="3"/>
  <c r="BK113" i="3"/>
  <c r="J248" i="5"/>
  <c r="J338" i="5"/>
  <c r="J217" i="5"/>
  <c r="J188" i="3"/>
  <c r="BK254" i="3"/>
  <c r="J403" i="5"/>
  <c r="J225" i="5"/>
  <c r="BK143" i="2"/>
  <c r="J100" i="3"/>
  <c r="J131" i="3"/>
  <c r="BK100" i="3"/>
  <c r="J137" i="4"/>
  <c r="J132" i="5"/>
  <c r="BK529" i="5"/>
  <c r="BK148" i="5"/>
  <c r="BK117" i="2"/>
  <c r="J277" i="4"/>
  <c r="J330" i="4"/>
  <c r="J526" i="5"/>
  <c r="J185" i="5"/>
  <c r="J265" i="5"/>
  <c r="BK99" i="2"/>
  <c r="BK162" i="3"/>
  <c r="BK137" i="4"/>
  <c r="BK265" i="5"/>
  <c r="J281" i="4"/>
  <c r="J233" i="5"/>
  <c r="J355" i="5"/>
  <c r="J169" i="5"/>
  <c r="BK180" i="6"/>
  <c r="BK140" i="2"/>
  <c r="BK196" i="3"/>
  <c r="J196" i="3"/>
  <c r="J340" i="4"/>
  <c r="J288" i="5"/>
  <c r="BK185" i="5"/>
  <c r="BK146" i="2"/>
  <c r="BK238" i="3"/>
  <c r="J171" i="3"/>
  <c r="BK194" i="6"/>
  <c r="J90" i="2"/>
  <c r="J200" i="3"/>
  <c r="J263" i="3"/>
  <c r="J140" i="3"/>
  <c r="BK249" i="4"/>
  <c r="BK325" i="5"/>
  <c r="J320" i="5"/>
  <c r="BK137" i="2"/>
  <c r="BK344" i="5"/>
  <c r="BK116" i="5"/>
  <c r="J204" i="6"/>
  <c r="BK123" i="2"/>
  <c r="BK96" i="2"/>
  <c r="J155" i="3"/>
  <c r="J107" i="3"/>
  <c r="BK143" i="3"/>
  <c r="BK337" i="4"/>
  <c r="J386" i="5"/>
  <c r="J315" i="5"/>
  <c r="BK96" i="5"/>
  <c r="J102" i="2"/>
  <c r="BK310" i="5"/>
  <c r="J310" i="5"/>
  <c r="BK181" i="5"/>
  <c r="J282" i="3"/>
  <c r="BK208" i="3"/>
  <c r="J368" i="5"/>
  <c r="J366" i="5"/>
  <c r="J148" i="5"/>
  <c r="J269" i="3"/>
  <c r="J250" i="3"/>
  <c r="BK159" i="3"/>
  <c r="J131" i="4"/>
  <c r="BK114" i="4"/>
  <c r="J472" i="5"/>
  <c r="BK467" i="5"/>
  <c r="BK133" i="6"/>
  <c r="J180" i="6"/>
  <c r="J151" i="3"/>
  <c r="BK316" i="4"/>
  <c r="J104" i="4"/>
  <c r="BK113" i="5"/>
  <c r="J376" i="5"/>
  <c r="BK228" i="3"/>
  <c r="BK147" i="3"/>
  <c r="J140" i="4"/>
  <c r="BK502" i="5"/>
  <c r="BK393" i="5"/>
  <c r="J115" i="6"/>
  <c r="BK220" i="3"/>
  <c r="J110" i="3"/>
  <c r="J185" i="4"/>
  <c r="BK94" i="4"/>
  <c r="J116" i="5"/>
  <c r="J484" i="5"/>
  <c r="BK204" i="6"/>
  <c r="J161" i="4"/>
  <c r="BK188" i="5"/>
  <c r="BK472" i="5"/>
  <c r="BK126" i="5"/>
  <c r="BK193" i="5"/>
  <c r="J123" i="2"/>
  <c r="BK110" i="3"/>
  <c r="J264" i="4"/>
  <c r="BK109" i="4"/>
  <c r="BK210" i="4"/>
  <c r="J310" i="4"/>
  <c r="BK320" i="5"/>
  <c r="J126" i="5"/>
  <c r="J129" i="2"/>
  <c r="J192" i="3"/>
  <c r="J194" i="6"/>
  <c r="J165" i="3"/>
  <c r="BK123" i="3"/>
  <c r="BK269" i="3"/>
  <c r="BK161" i="4"/>
  <c r="J204" i="4"/>
  <c r="J113" i="5"/>
  <c r="J96" i="2"/>
  <c r="J143" i="3"/>
  <c r="BK138" i="5"/>
  <c r="J539" i="5"/>
  <c r="BK238" i="5"/>
  <c r="J242" i="5"/>
  <c r="J91" i="3"/>
  <c r="BK114" i="2"/>
  <c r="BK93" i="2"/>
  <c r="J533" i="5"/>
  <c r="J450" i="5"/>
  <c r="J193" i="5"/>
  <c r="J455" i="5"/>
  <c r="BK135" i="2"/>
  <c r="J134" i="3"/>
  <c r="J502" i="5"/>
  <c r="BK287" i="4"/>
  <c r="J271" i="4"/>
  <c r="BK333" i="5"/>
  <c r="BK254" i="5"/>
  <c r="BK349" i="5"/>
  <c r="J344" i="5"/>
  <c r="BK288" i="5"/>
  <c r="BK126" i="2"/>
  <c r="BK282" i="3"/>
  <c r="J147" i="3"/>
  <c r="J529" i="5"/>
  <c r="BK217" i="5"/>
  <c r="BK304" i="4"/>
  <c r="BK533" i="5"/>
  <c r="BK233" i="5"/>
  <c r="J120" i="2"/>
  <c r="J204" i="3"/>
  <c r="BK365" i="4"/>
  <c r="J321" i="4"/>
  <c r="BK450" i="5"/>
  <c r="J467" i="5"/>
  <c r="BK390" i="5"/>
  <c r="BK266" i="3"/>
  <c r="J221" i="4"/>
  <c r="BK140" i="4"/>
  <c r="BK272" i="5"/>
  <c r="J254" i="5"/>
  <c r="J165" i="6"/>
  <c r="J145" i="6"/>
  <c r="J143" i="2"/>
  <c r="J111" i="2"/>
  <c r="J114" i="2"/>
  <c r="J258" i="4"/>
  <c r="J151" i="2"/>
  <c r="J148" i="2"/>
  <c r="BK180" i="3"/>
  <c r="J162" i="3"/>
  <c r="J337" i="4"/>
  <c r="J109" i="4"/>
  <c r="BK282" i="5"/>
  <c r="BK132" i="5"/>
  <c r="BK260" i="5"/>
  <c r="BK86" i="6"/>
  <c r="F38" i="2" l="1"/>
  <c r="P228" i="4"/>
  <c r="R270" i="4"/>
  <c r="T257" i="3"/>
  <c r="BK280" i="4"/>
  <c r="J280" i="4" s="1"/>
  <c r="J68" i="4" s="1"/>
  <c r="P95" i="5"/>
  <c r="T95" i="5"/>
  <c r="P168" i="5"/>
  <c r="T294" i="5"/>
  <c r="BK168" i="5"/>
  <c r="J168" i="5" s="1"/>
  <c r="J63" i="5" s="1"/>
  <c r="R294" i="5"/>
  <c r="T168" i="5"/>
  <c r="P483" i="5"/>
  <c r="BK95" i="5"/>
  <c r="J95" i="5" s="1"/>
  <c r="J61" i="5" s="1"/>
  <c r="BK241" i="5"/>
  <c r="J241" i="5" s="1"/>
  <c r="J64" i="5" s="1"/>
  <c r="BK483" i="5"/>
  <c r="J483" i="5" s="1"/>
  <c r="J72" i="5" s="1"/>
  <c r="T131" i="5"/>
  <c r="R89" i="2"/>
  <c r="R88" i="2" s="1"/>
  <c r="R87" i="2" s="1"/>
  <c r="R257" i="3"/>
  <c r="BK93" i="4"/>
  <c r="J93" i="4" s="1"/>
  <c r="J65" i="4" s="1"/>
  <c r="P270" i="4"/>
  <c r="R168" i="5"/>
  <c r="T483" i="5"/>
  <c r="BK365" i="5"/>
  <c r="J365" i="5" s="1"/>
  <c r="J69" i="5" s="1"/>
  <c r="BK532" i="5"/>
  <c r="J532" i="5" s="1"/>
  <c r="J73" i="5" s="1"/>
  <c r="P89" i="2"/>
  <c r="P88" i="2" s="1"/>
  <c r="P87" i="2" s="1"/>
  <c r="AU56" i="1" s="1"/>
  <c r="BK257" i="3"/>
  <c r="J257" i="3" s="1"/>
  <c r="J66" i="3" s="1"/>
  <c r="T228" i="4"/>
  <c r="R329" i="4"/>
  <c r="T89" i="2"/>
  <c r="T88" i="2" s="1"/>
  <c r="T87" i="2" s="1"/>
  <c r="R90" i="3"/>
  <c r="R89" i="3" s="1"/>
  <c r="R88" i="3" s="1"/>
  <c r="R95" i="5"/>
  <c r="P343" i="5"/>
  <c r="R365" i="5"/>
  <c r="T532" i="5"/>
  <c r="P257" i="3"/>
  <c r="R228" i="4"/>
  <c r="BK329" i="4"/>
  <c r="J329" i="4" s="1"/>
  <c r="J69" i="4" s="1"/>
  <c r="BK131" i="5"/>
  <c r="J131" i="5" s="1"/>
  <c r="J62" i="5" s="1"/>
  <c r="BK343" i="5"/>
  <c r="J343" i="5"/>
  <c r="J66" i="5" s="1"/>
  <c r="R131" i="5"/>
  <c r="T343" i="5"/>
  <c r="BK90" i="3"/>
  <c r="J90" i="3" s="1"/>
  <c r="J65" i="3" s="1"/>
  <c r="T93" i="4"/>
  <c r="R280" i="4"/>
  <c r="P131" i="5"/>
  <c r="R343" i="5"/>
  <c r="BK85" i="6"/>
  <c r="T365" i="5"/>
  <c r="P532" i="5"/>
  <c r="P241" i="5"/>
  <c r="R483" i="5"/>
  <c r="R482" i="5"/>
  <c r="R85" i="6"/>
  <c r="P365" i="5"/>
  <c r="R532" i="5"/>
  <c r="R154" i="6"/>
  <c r="P90" i="3"/>
  <c r="P89" i="3" s="1"/>
  <c r="P88" i="3" s="1"/>
  <c r="AU57" i="1" s="1"/>
  <c r="P93" i="4"/>
  <c r="P92" i="4" s="1"/>
  <c r="P91" i="4" s="1"/>
  <c r="AU58" i="1" s="1"/>
  <c r="P280" i="4"/>
  <c r="P329" i="4"/>
  <c r="T241" i="5"/>
  <c r="P85" i="6"/>
  <c r="R93" i="4"/>
  <c r="R92" i="4" s="1"/>
  <c r="R91" i="4" s="1"/>
  <c r="T280" i="4"/>
  <c r="BK294" i="5"/>
  <c r="J294" i="5" s="1"/>
  <c r="J65" i="5" s="1"/>
  <c r="T154" i="6"/>
  <c r="T84" i="6" s="1"/>
  <c r="T83" i="6" s="1"/>
  <c r="R241" i="5"/>
  <c r="P154" i="6"/>
  <c r="BK89" i="2"/>
  <c r="BK88" i="2"/>
  <c r="J88" i="2" s="1"/>
  <c r="J64" i="2" s="1"/>
  <c r="T90" i="3"/>
  <c r="T89" i="3"/>
  <c r="T88" i="3" s="1"/>
  <c r="BK228" i="4"/>
  <c r="J228" i="4" s="1"/>
  <c r="J66" i="4" s="1"/>
  <c r="BK270" i="4"/>
  <c r="J270" i="4" s="1"/>
  <c r="J67" i="4" s="1"/>
  <c r="T270" i="4"/>
  <c r="T329" i="4"/>
  <c r="BK154" i="6"/>
  <c r="J154" i="6" s="1"/>
  <c r="J62" i="6" s="1"/>
  <c r="P294" i="5"/>
  <c r="T85" i="6"/>
  <c r="BK361" i="5"/>
  <c r="J361" i="5" s="1"/>
  <c r="J68" i="5" s="1"/>
  <c r="BK478" i="5"/>
  <c r="J478" i="5" s="1"/>
  <c r="J70" i="5" s="1"/>
  <c r="BK203" i="6"/>
  <c r="J203" i="6"/>
  <c r="J63" i="6" s="1"/>
  <c r="BK482" i="5"/>
  <c r="J482" i="5" s="1"/>
  <c r="J71" i="5" s="1"/>
  <c r="E48" i="6"/>
  <c r="F55" i="6"/>
  <c r="J52" i="6"/>
  <c r="J54" i="6"/>
  <c r="J55" i="6"/>
  <c r="BE86" i="6"/>
  <c r="BE115" i="6"/>
  <c r="BE165" i="6"/>
  <c r="BE155" i="6"/>
  <c r="BE171" i="6"/>
  <c r="BE180" i="6"/>
  <c r="BE194" i="6"/>
  <c r="BE204" i="6"/>
  <c r="BE124" i="6"/>
  <c r="BE133" i="6"/>
  <c r="BE145" i="6"/>
  <c r="BE136" i="6"/>
  <c r="E48" i="5"/>
  <c r="J52" i="5"/>
  <c r="BE242" i="5"/>
  <c r="BE310" i="5"/>
  <c r="J55" i="5"/>
  <c r="BE151" i="5"/>
  <c r="BE217" i="5"/>
  <c r="BE344" i="5"/>
  <c r="BE419" i="5"/>
  <c r="J54" i="5"/>
  <c r="BE96" i="5"/>
  <c r="BE102" i="5"/>
  <c r="BE116" i="5"/>
  <c r="BE248" i="5"/>
  <c r="BE450" i="5"/>
  <c r="BK92" i="4"/>
  <c r="J92" i="4" s="1"/>
  <c r="J64" i="4" s="1"/>
  <c r="BE233" i="5"/>
  <c r="BE282" i="5"/>
  <c r="BE260" i="5"/>
  <c r="BE393" i="5"/>
  <c r="BE395" i="5"/>
  <c r="BE445" i="5"/>
  <c r="BE475" i="5"/>
  <c r="BE132" i="5"/>
  <c r="BE193" i="5"/>
  <c r="BE225" i="5"/>
  <c r="BE265" i="5"/>
  <c r="BE472" i="5"/>
  <c r="BE479" i="5"/>
  <c r="F55" i="5"/>
  <c r="BE143" i="5"/>
  <c r="BE272" i="5"/>
  <c r="BE315" i="5"/>
  <c r="BE368" i="5"/>
  <c r="BE238" i="5"/>
  <c r="BE288" i="5"/>
  <c r="BE320" i="5"/>
  <c r="BE467" i="5"/>
  <c r="BE181" i="5"/>
  <c r="BE188" i="5"/>
  <c r="BE295" i="5"/>
  <c r="BE403" i="5"/>
  <c r="BE455" i="5"/>
  <c r="BE123" i="5"/>
  <c r="BE157" i="5"/>
  <c r="BE163" i="5"/>
  <c r="BE175" i="5"/>
  <c r="BE386" i="5"/>
  <c r="BE518" i="5"/>
  <c r="BE108" i="5"/>
  <c r="BE539" i="5"/>
  <c r="BE325" i="5"/>
  <c r="BE388" i="5"/>
  <c r="BE412" i="5"/>
  <c r="BE169" i="5"/>
  <c r="BE300" i="5"/>
  <c r="BE366" i="5"/>
  <c r="BE541" i="5"/>
  <c r="BE376" i="5"/>
  <c r="BE521" i="5"/>
  <c r="BE526" i="5"/>
  <c r="BE426" i="5"/>
  <c r="BE533" i="5"/>
  <c r="BE205" i="5"/>
  <c r="BE277" i="5"/>
  <c r="BE333" i="5"/>
  <c r="BE338" i="5"/>
  <c r="BE305" i="5"/>
  <c r="BE355" i="5"/>
  <c r="BE390" i="5"/>
  <c r="BE461" i="5"/>
  <c r="BE254" i="5"/>
  <c r="BE349" i="5"/>
  <c r="BE370" i="5"/>
  <c r="BE439" i="5"/>
  <c r="BE502" i="5"/>
  <c r="BE113" i="5"/>
  <c r="BE126" i="5"/>
  <c r="BE148" i="5"/>
  <c r="BE362" i="5"/>
  <c r="BE484" i="5"/>
  <c r="BE138" i="5"/>
  <c r="BE185" i="5"/>
  <c r="BE499" i="5"/>
  <c r="BE529" i="5"/>
  <c r="J85" i="4"/>
  <c r="BE119" i="4"/>
  <c r="BE264" i="4"/>
  <c r="E79" i="4"/>
  <c r="J88" i="4"/>
  <c r="F59" i="4"/>
  <c r="BE137" i="4"/>
  <c r="BE277" i="4"/>
  <c r="BE104" i="4"/>
  <c r="BE131" i="4"/>
  <c r="J58" i="4"/>
  <c r="BE281" i="4"/>
  <c r="BE125" i="4"/>
  <c r="BE204" i="4"/>
  <c r="BE140" i="4"/>
  <c r="BE310" i="4"/>
  <c r="BE249" i="4"/>
  <c r="BE258" i="4"/>
  <c r="BE271" i="4"/>
  <c r="BE337" i="4"/>
  <c r="BE210" i="4"/>
  <c r="BE99" i="4"/>
  <c r="BE161" i="4"/>
  <c r="BE333" i="4"/>
  <c r="BK89" i="3"/>
  <c r="J89" i="3" s="1"/>
  <c r="J64" i="3" s="1"/>
  <c r="BE114" i="4"/>
  <c r="BE185" i="4"/>
  <c r="BE345" i="4"/>
  <c r="BE353" i="4"/>
  <c r="BE229" i="4"/>
  <c r="BE340" i="4"/>
  <c r="BE365" i="4"/>
  <c r="BE221" i="4"/>
  <c r="BE109" i="4"/>
  <c r="BE287" i="4"/>
  <c r="BE316" i="4"/>
  <c r="BE94" i="4"/>
  <c r="BE190" i="4"/>
  <c r="BE240" i="4"/>
  <c r="BE175" i="4"/>
  <c r="BE330" i="4"/>
  <c r="BE304" i="4"/>
  <c r="BE321" i="4"/>
  <c r="J89" i="2"/>
  <c r="J65" i="2" s="1"/>
  <c r="E50" i="3"/>
  <c r="J82" i="3"/>
  <c r="F85" i="3"/>
  <c r="BE126" i="3"/>
  <c r="BE137" i="3"/>
  <c r="BE155" i="3"/>
  <c r="BE228" i="3"/>
  <c r="J59" i="3"/>
  <c r="BE110" i="3"/>
  <c r="BE143" i="3"/>
  <c r="BE212" i="3"/>
  <c r="J58" i="3"/>
  <c r="BE100" i="3"/>
  <c r="BE171" i="3"/>
  <c r="BE238" i="3"/>
  <c r="BE250" i="3"/>
  <c r="BE196" i="3"/>
  <c r="BE120" i="3"/>
  <c r="BE162" i="3"/>
  <c r="BE263" i="3"/>
  <c r="BE123" i="3"/>
  <c r="BE247" i="3"/>
  <c r="BE165" i="3"/>
  <c r="BE258" i="3"/>
  <c r="BE216" i="3"/>
  <c r="BE224" i="3"/>
  <c r="BE279" i="3"/>
  <c r="BE117" i="3"/>
  <c r="BE254" i="3"/>
  <c r="BE147" i="3"/>
  <c r="BE188" i="3"/>
  <c r="BE274" i="3"/>
  <c r="BE184" i="3"/>
  <c r="BE266" i="3"/>
  <c r="BE269" i="3"/>
  <c r="BE204" i="3"/>
  <c r="BE282" i="3"/>
  <c r="BE131" i="3"/>
  <c r="BE291" i="3"/>
  <c r="BE159" i="3"/>
  <c r="BE285" i="3"/>
  <c r="BE296" i="3"/>
  <c r="BE107" i="3"/>
  <c r="BE113" i="3"/>
  <c r="BE140" i="3"/>
  <c r="BE151" i="3"/>
  <c r="BE168" i="3"/>
  <c r="BE134" i="3"/>
  <c r="BE192" i="3"/>
  <c r="BE200" i="3"/>
  <c r="BE220" i="3"/>
  <c r="BE104" i="3"/>
  <c r="BE208" i="3"/>
  <c r="BE243" i="3"/>
  <c r="BE91" i="3"/>
  <c r="BE180" i="3"/>
  <c r="J83" i="2"/>
  <c r="BA56" i="1"/>
  <c r="F84" i="2"/>
  <c r="BE105" i="2"/>
  <c r="BE135" i="2"/>
  <c r="BB56" i="1"/>
  <c r="BC56" i="1"/>
  <c r="J56" i="2"/>
  <c r="BE129" i="2"/>
  <c r="BE132" i="2"/>
  <c r="BE90" i="2"/>
  <c r="BE93" i="2"/>
  <c r="BE108" i="2"/>
  <c r="BE117" i="2"/>
  <c r="BE120" i="2"/>
  <c r="BE123" i="2"/>
  <c r="E75" i="2"/>
  <c r="J84" i="2"/>
  <c r="BE148" i="2"/>
  <c r="BE126" i="2"/>
  <c r="BE146" i="2"/>
  <c r="BE143" i="2"/>
  <c r="BE96" i="2"/>
  <c r="BE99" i="2"/>
  <c r="BE111" i="2"/>
  <c r="BE114" i="2"/>
  <c r="BE151" i="2"/>
  <c r="BE102" i="2"/>
  <c r="BE137" i="2"/>
  <c r="BE140" i="2"/>
  <c r="BD56" i="1"/>
  <c r="J36" i="2"/>
  <c r="F38" i="4"/>
  <c r="BC58" i="1"/>
  <c r="F37" i="4"/>
  <c r="BB58" i="1" s="1"/>
  <c r="F39" i="4"/>
  <c r="BD58" i="1"/>
  <c r="J34" i="6"/>
  <c r="AW60" i="1" s="1"/>
  <c r="F35" i="6"/>
  <c r="BB60" i="1"/>
  <c r="F38" i="3"/>
  <c r="BC57" i="1" s="1"/>
  <c r="F36" i="6"/>
  <c r="BC60" i="1"/>
  <c r="F36" i="5"/>
  <c r="BC59" i="1" s="1"/>
  <c r="AS54" i="1"/>
  <c r="F37" i="3"/>
  <c r="BB57" i="1" s="1"/>
  <c r="F34" i="5"/>
  <c r="BA59" i="1" s="1"/>
  <c r="F39" i="3"/>
  <c r="BD57" i="1" s="1"/>
  <c r="F36" i="3"/>
  <c r="BA57" i="1"/>
  <c r="F37" i="6"/>
  <c r="BD60" i="1" s="1"/>
  <c r="F37" i="5"/>
  <c r="BD59" i="1" s="1"/>
  <c r="J36" i="4"/>
  <c r="AW58" i="1" s="1"/>
  <c r="J34" i="5"/>
  <c r="AW59" i="1" s="1"/>
  <c r="J36" i="3"/>
  <c r="AW57" i="1" s="1"/>
  <c r="F34" i="6"/>
  <c r="BA60" i="1" s="1"/>
  <c r="F35" i="5"/>
  <c r="BB59" i="1" s="1"/>
  <c r="F36" i="4"/>
  <c r="BA58" i="1" s="1"/>
  <c r="BK87" i="2" l="1"/>
  <c r="J87" i="2" s="1"/>
  <c r="J63" i="2" s="1"/>
  <c r="P84" i="6"/>
  <c r="P83" i="6"/>
  <c r="AU60" i="1"/>
  <c r="AW56" i="1"/>
  <c r="R84" i="6"/>
  <c r="R83" i="6"/>
  <c r="BK84" i="6"/>
  <c r="BK83" i="6" s="1"/>
  <c r="J83" i="6" s="1"/>
  <c r="J59" i="6" s="1"/>
  <c r="R94" i="5"/>
  <c r="R93" i="5"/>
  <c r="T482" i="5"/>
  <c r="T94" i="5"/>
  <c r="T93" i="5"/>
  <c r="P482" i="5"/>
  <c r="P93" i="5" s="1"/>
  <c r="AU59" i="1" s="1"/>
  <c r="P94" i="5"/>
  <c r="T92" i="4"/>
  <c r="T91" i="4"/>
  <c r="BK360" i="5"/>
  <c r="J360" i="5"/>
  <c r="J67" i="5" s="1"/>
  <c r="J85" i="6"/>
  <c r="J61" i="6"/>
  <c r="BK91" i="4"/>
  <c r="J91" i="4"/>
  <c r="BK88" i="3"/>
  <c r="J88" i="3"/>
  <c r="J63" i="3"/>
  <c r="J35" i="2"/>
  <c r="AV56" i="1" s="1"/>
  <c r="AT56" i="1" s="1"/>
  <c r="F33" i="6"/>
  <c r="AZ60" i="1" s="1"/>
  <c r="J32" i="4"/>
  <c r="AG58" i="1"/>
  <c r="AU55" i="1"/>
  <c r="AU54" i="1" s="1"/>
  <c r="BA55" i="1"/>
  <c r="J35" i="4"/>
  <c r="AV58" i="1" s="1"/>
  <c r="AT58" i="1" s="1"/>
  <c r="F35" i="4"/>
  <c r="AZ58" i="1" s="1"/>
  <c r="F35" i="2"/>
  <c r="AZ56" i="1" s="1"/>
  <c r="BD55" i="1"/>
  <c r="J33" i="5"/>
  <c r="AV59" i="1" s="1"/>
  <c r="AT59" i="1" s="1"/>
  <c r="F33" i="5"/>
  <c r="AZ59" i="1" s="1"/>
  <c r="J32" i="2"/>
  <c r="AG56" i="1" s="1"/>
  <c r="F35" i="3"/>
  <c r="AZ57" i="1"/>
  <c r="J35" i="3"/>
  <c r="AV57" i="1" s="1"/>
  <c r="AT57" i="1" s="1"/>
  <c r="BC55" i="1"/>
  <c r="J33" i="6"/>
  <c r="AV60" i="1" s="1"/>
  <c r="AT60" i="1" s="1"/>
  <c r="BB55" i="1"/>
  <c r="BK94" i="5" l="1"/>
  <c r="J94" i="5"/>
  <c r="J60" i="5"/>
  <c r="J84" i="6"/>
  <c r="J60" i="6"/>
  <c r="AN58" i="1"/>
  <c r="J63" i="4"/>
  <c r="J41" i="4"/>
  <c r="AN56" i="1"/>
  <c r="J41" i="2"/>
  <c r="BD54" i="1"/>
  <c r="W33" i="1"/>
  <c r="AW55" i="1"/>
  <c r="AZ55" i="1"/>
  <c r="BC54" i="1"/>
  <c r="AY54" i="1" s="1"/>
  <c r="BA54" i="1"/>
  <c r="AW54" i="1" s="1"/>
  <c r="AK30" i="1" s="1"/>
  <c r="J30" i="6"/>
  <c r="AG60" i="1"/>
  <c r="AY55" i="1"/>
  <c r="J32" i="3"/>
  <c r="AG57" i="1"/>
  <c r="AN57" i="1" s="1"/>
  <c r="AX55" i="1"/>
  <c r="BB54" i="1"/>
  <c r="AX54" i="1"/>
  <c r="J39" i="6" l="1"/>
  <c r="BK93" i="5"/>
  <c r="J93" i="5"/>
  <c r="J41" i="3"/>
  <c r="AN60" i="1"/>
  <c r="AZ54" i="1"/>
  <c r="AV54" i="1" s="1"/>
  <c r="AK29" i="1" s="1"/>
  <c r="W30" i="1"/>
  <c r="AV55" i="1"/>
  <c r="AT55" i="1"/>
  <c r="W31" i="1"/>
  <c r="J30" i="5"/>
  <c r="AG59" i="1"/>
  <c r="AN59" i="1" s="1"/>
  <c r="W32" i="1"/>
  <c r="AG55" i="1"/>
  <c r="J59" i="5" l="1"/>
  <c r="J39" i="5"/>
  <c r="AN55" i="1"/>
  <c r="AT54" i="1"/>
  <c r="AG54" i="1"/>
  <c r="AK26" i="1" s="1"/>
  <c r="AK35" i="1" s="1"/>
  <c r="W29" i="1"/>
  <c r="AN54" i="1" l="1"/>
</calcChain>
</file>

<file path=xl/sharedStrings.xml><?xml version="1.0" encoding="utf-8"?>
<sst xmlns="http://schemas.openxmlformats.org/spreadsheetml/2006/main" count="10813" uniqueCount="1675">
  <si>
    <t>Export Komplet</t>
  </si>
  <si>
    <t>VZ</t>
  </si>
  <si>
    <t>2.0</t>
  </si>
  <si>
    <t/>
  </si>
  <si>
    <t>False</t>
  </si>
  <si>
    <t>{b786ea20-c1b5-409c-bc6c-7398d8cbc2ce}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</si>
  <si>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</si>
  <si>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</si>
  <si>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</si>
  <si>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</si>
  <si>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</si>
  <si>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</si>
  <si>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</si>
  <si>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</si>
  <si>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</si>
  <si>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</si>
  <si>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</si>
  <si>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</si>
  <si>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Propustek ev. č. II-13 na MK č. 222c, Třinec - Konská</t>
  </si>
  <si>
    <t>KSO:</t>
  </si>
  <si>
    <t>CC-CZ:</t>
  </si>
  <si>
    <t>Místo:</t>
  </si>
  <si>
    <t xml:space="preserve"> </t>
  </si>
  <si>
    <t>Datum:</t>
  </si>
  <si>
    <t>22. 5. 2024</t>
  </si>
  <si>
    <t>Zadavatel:</t>
  </si>
  <si>
    <t>IČ:</t>
  </si>
  <si>
    <t>Statutární město Třinec, Jablunkovská 160,  739 61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</si>
  <si>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</si>
  <si>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</si>
  <si>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</si>
  <si>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</si>
  <si>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</si>
  <si>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</si>
  <si>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</si>
  <si>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</si>
  <si>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</si>
  <si>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</si>
  <si>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</si>
  <si>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</si>
  <si>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</si>
  <si>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</si>
  <si>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</si>
  <si>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</si>
  <si>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</si>
  <si>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</si>
  <si>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</si>
  <si>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</si>
  <si>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</si>
  <si>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</si>
  <si>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</si>
  <si>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</si>
  <si>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</si>
  <si>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</si>
  <si>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</si>
  <si>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</si>
  <si>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</si>
  <si>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</si>
  <si>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</si>
  <si>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</si>
  <si>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</si>
  <si>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</si>
  <si>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</si>
  <si>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</si>
  <si>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</si>
  <si>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</si>
  <si>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</si>
  <si>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</si>
  <si>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</si>
  <si>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</si>
  <si>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</si>
  <si>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</si>
  <si>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</si>
  <si>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</si>
  <si>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001</t>
  </si>
  <si>
    <t>Demolice propustku</t>
  </si>
  <si>
    <t>STA</t>
  </si>
  <si>
    <t>1</t>
  </si>
  <si>
    <t>{bdcac183-4918-4eaa-9429-107a8c234b52}</t>
  </si>
  <si>
    <t>2</t>
  </si>
  <si>
    <t>/</t>
  </si>
  <si>
    <t>Ostatní a vedlejší náklady</t>
  </si>
  <si>
    <t>Soupis</t>
  </si>
  <si>
    <t>{fee63681-787f-4c5e-9ead-c6f06c213657}</t>
  </si>
  <si>
    <t>Příprava území a staveniště</t>
  </si>
  <si>
    <t>{70f2523c-1648-406d-8bd8-98fb12ee08b9}</t>
  </si>
  <si>
    <t>3</t>
  </si>
  <si>
    <t>{8e596a55-06b7-4b81-a899-fda1b997be93}</t>
  </si>
  <si>
    <t>SO 201</t>
  </si>
  <si>
    <t>Most</t>
  </si>
  <si>
    <t>{9dba4b40-36e7-447f-ad44-789a171a517d}</t>
  </si>
  <si>
    <t>SO 301</t>
  </si>
  <si>
    <t>Úpravy koryta</t>
  </si>
  <si>
    <t>{8c2f55ff-bc2f-4c5f-bd13-1ed7422432f2}</t>
  </si>
  <si>
    <t>KRYCÍ LIST SOUPISU PRACÍ</t>
  </si>
  <si>
    <t>Objekt:</t>
  </si>
  <si>
    <t>SO 001 - Demolice propustku</t>
  </si>
  <si>
    <t>Soupis:</t>
  </si>
  <si>
    <t>1 - Ostatní a vedlejší náklady</t>
  </si>
  <si>
    <t>REKAPITULACE ČLENĚNÍ SOUPISU PRACÍ</t>
  </si>
  <si>
    <t>Kód dílu - Popis</t>
  </si>
  <si>
    <t>Cena celkem [CZK]</t>
  </si>
  <si>
    <t>-1</t>
  </si>
  <si>
    <t>OST - Ostatní</t>
  </si>
  <si>
    <t xml:space="preserve">    O01 -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</si>
  <si>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</si>
  <si>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</si>
  <si>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</si>
  <si>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</si>
  <si>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</si>
  <si>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</si>
  <si>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</si>
  <si>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</si>
  <si>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</si>
  <si>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</si>
  <si>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</si>
  <si>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</si>
  <si>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</si>
  <si>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</si>
  <si>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</si>
  <si>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</si>
  <si>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</si>
  <si>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O01</t>
  </si>
  <si>
    <t>K</t>
  </si>
  <si>
    <t>013274001</t>
  </si>
  <si>
    <t>Náklady na vyhotovení realizační (dílenské) dokumentace</t>
  </si>
  <si>
    <t>KČ</t>
  </si>
  <si>
    <t>512</t>
  </si>
  <si>
    <t>-1480854784</t>
  </si>
  <si>
    <t>PP</t>
  </si>
  <si>
    <t>Náklady na realizační (dílenskou) dokumentaci a/nebo dokumentaci postupu bouracích prací.</t>
  </si>
  <si>
    <t>P</t>
  </si>
  <si>
    <t>Poznámka k položce:_x000D_
Náklad zhotovitele na zpracování realizační (dílenské) dokumentace.   Soulad realizační dokumentace se zadávací dokumentací (dokumentací pro provádení stavby) musí být před vlastní realizací odsouhlasena autorským dozorem.</t>
  </si>
  <si>
    <t>090001002</t>
  </si>
  <si>
    <t>Ostatní náklady vyplývající ze znění SOD a VOP</t>
  </si>
  <si>
    <t>1984869226</t>
  </si>
  <si>
    <t>Poznámka k položce:_x000D_
Jedná se zejména o náklady:  - na sjednání bankovních záruk,  - na sjednání pojištění odpovědnosti za škodu způsobenou provozní činností včetně odpovědnosti vyplývající z provádění stavebně-montážní činnosti,  - na vypracování technologických postupů,  - na vypracování oznámení změn a změnových listů,  - spojené s převzetím staveniště,  - spojené s předáním díla,   apod.</t>
  </si>
  <si>
    <t>011203000R</t>
  </si>
  <si>
    <t>Zoologický průzkum bez rozlišení - odlov ryb</t>
  </si>
  <si>
    <t>soubor</t>
  </si>
  <si>
    <t>1730545692</t>
  </si>
  <si>
    <t xml:space="preserve">Poznámka k položce:_x000D_
"Stěhování zvířat - odlov a transfer ryb"_x000D_
"Zahájení stavby oznámit písemně Rybářskému svazu 14 dní předem"_x000D_
</t>
  </si>
  <si>
    <t>012103000</t>
  </si>
  <si>
    <t>Geodetické práce před výstavbou</t>
  </si>
  <si>
    <t>KPL</t>
  </si>
  <si>
    <t>-848787048</t>
  </si>
  <si>
    <t xml:space="preserve">Poznámka k položce:_x000D_
"Geodetické zaměření rohů stavby, stabilizace bodů a sestavení laviček.  _x000D_
"Vyhotovení protokolu o vytyčení stavby se seznamem souřadnic vytyčených bodů a jejich polohopisnými (S-JTSK) a výškopisnými (Bpv) hodnotami.  _x000D_
"vytyčení stavby a inž.sítí  _x000D_
"zaměření a vytyčení stáv.inž.sítí"  _x000D_
"vytyčení stavby, osy komunikace, hran komunikace"  _x000D_
"vytyčení obvodu staveniště"_x000D_
</t>
  </si>
  <si>
    <t>5</t>
  </si>
  <si>
    <t>012203000</t>
  </si>
  <si>
    <t>Geodetické práce při provádění stavby</t>
  </si>
  <si>
    <t>-1992878453</t>
  </si>
  <si>
    <t xml:space="preserve">Poznámka k položce:_x000D_
"Geodetické zaměření během stavby"_x000D_
</t>
  </si>
  <si>
    <t>6</t>
  </si>
  <si>
    <t>012303000</t>
  </si>
  <si>
    <t>Geodetické práce po výstavbě - Geodetické zaměření skutečného provedení stavby</t>
  </si>
  <si>
    <t>1477712148</t>
  </si>
  <si>
    <t xml:space="preserve">Poznámka k položce:_x000D_
"Náklady na provedení skutečného zaměření stavby v rozsahu nezbytném pro zápis změny do katastru nemovitostí" _x000D_
"Náklady pro vypracování dokumentace skutečného provedení"_x000D_
</t>
  </si>
  <si>
    <t>7</t>
  </si>
  <si>
    <t>013294000</t>
  </si>
  <si>
    <t>Mostní list</t>
  </si>
  <si>
    <t>-1155145734</t>
  </si>
  <si>
    <t xml:space="preserve">Poznámka k položce:_x000D_
"Zpracování mostního listu dle ČSN 73 6220 a zavedení do BMS" 1_x000D_
</t>
  </si>
  <si>
    <t>8</t>
  </si>
  <si>
    <t>013254000</t>
  </si>
  <si>
    <t>Dokumentace skutečného provedení stavby - DSPS</t>
  </si>
  <si>
    <t>-325610278</t>
  </si>
  <si>
    <t xml:space="preserve">Poznámka k položce:_x000D_
"Náklady na vyhotovení dokumentace skutečného provedení stavby a její předání objednateli v požadované formě a požadovaném počtu." _x000D_
"3x tisk a 2x CD" 1_x000D_
</t>
  </si>
  <si>
    <t>9</t>
  </si>
  <si>
    <t>012002000</t>
  </si>
  <si>
    <t>Geometrický plán - oddělovací</t>
  </si>
  <si>
    <t>1157455752</t>
  </si>
  <si>
    <t>Geometrický plán podle skutečného provedení stavby</t>
  </si>
  <si>
    <t xml:space="preserve">Poznámka k položce:_x000D_
"Vyhotovení oddělovacího geometrického plánu v požadovaném množství na základě skutečného provedení stavby ověřeného úředně oprávněným zeměměřičským" _x000D_
</t>
  </si>
  <si>
    <t>10</t>
  </si>
  <si>
    <t>020001000_R1</t>
  </si>
  <si>
    <t>Vybudování zařízení staveniště</t>
  </si>
  <si>
    <t>-2128840597</t>
  </si>
  <si>
    <t xml:space="preserve">Poznámka k položce:_x000D_
náklady spojené se zřízením přípojek energií k objektům zařízení staveniště, případná příprava území pro objekty, zařízení staveniště _x000D_
</t>
  </si>
  <si>
    <t>11</t>
  </si>
  <si>
    <t>032002000_R2</t>
  </si>
  <si>
    <t>Vybavení zařízení staveniště</t>
  </si>
  <si>
    <t>-576619832</t>
  </si>
  <si>
    <t xml:space="preserve">Poznámka k položce:_x000D_
Vybavení staveniště - provoz a zařízení staveniště, náklady na vybavení objektů zařízení staveniště, ostraha staveniště, náklady na energie, náklady na úklid a údržbu_x000D_
</t>
  </si>
  <si>
    <t>034103000</t>
  </si>
  <si>
    <t>Oplocení staveniště</t>
  </si>
  <si>
    <t>-2089857653</t>
  </si>
  <si>
    <t>Oplocení staveniště provizorní - zřízení, odstranění a údržba po dobu realizace stavby</t>
  </si>
  <si>
    <t xml:space="preserve">Poznámka k položce:_x000D_
"provizorní oplocení na parc.č. 1110/4 - dl. 29 m"_x000D_
"provizorní oplocení na parc.č. 1089/7 - délky 15 m"_x000D_
"provizorní oplocení na parc.č. 1089/4 - délky 18 m"_x000D_
</t>
  </si>
  <si>
    <t>13</t>
  </si>
  <si>
    <t>034203000</t>
  </si>
  <si>
    <t>Opatření na ochranu pozemků sousedních se staveništěm</t>
  </si>
  <si>
    <t>661171347</t>
  </si>
  <si>
    <t xml:space="preserve">Poznámka k položce:_x000D_
"ochranné fólie na provizorní oplocení" _x000D_
</t>
  </si>
  <si>
    <t>14</t>
  </si>
  <si>
    <t>039002000_R3</t>
  </si>
  <si>
    <t>Zrušení zařízení staveniště</t>
  </si>
  <si>
    <t>-201719897</t>
  </si>
  <si>
    <t>Poznámka k položce:_x000D_
Zrušení zařízení staveniště, odstranění objektů zařízení staveniště a jejich odvoz, položka zahrnuje i náklady na úpravu povrchů po odstranění zařízení staveniště a úklid ploch s uvedením do původního stavu</t>
  </si>
  <si>
    <t>15</t>
  </si>
  <si>
    <t>kus</t>
  </si>
  <si>
    <t>1559210657</t>
  </si>
  <si>
    <t>16</t>
  </si>
  <si>
    <t>041903000</t>
  </si>
  <si>
    <t>Hlavní prohlídka mostu</t>
  </si>
  <si>
    <t>810254751</t>
  </si>
  <si>
    <t>17</t>
  </si>
  <si>
    <t>043002000</t>
  </si>
  <si>
    <t>Kontrolní zkoušky materiálů a konstrukcí</t>
  </si>
  <si>
    <t>-723370201</t>
  </si>
  <si>
    <t xml:space="preserve">Poznámka k položce:_x000D_
"kontrolní zkoušky materiálů, konstrukcí a prací zkušebnou zhotovitele dle KZP" _x000D_
"hutnění, betony, nátěry, izolace"   </t>
  </si>
  <si>
    <t>18</t>
  </si>
  <si>
    <t>043103000_R</t>
  </si>
  <si>
    <t>Zkoušky bez rozlišení</t>
  </si>
  <si>
    <t>1491338455</t>
  </si>
  <si>
    <t>Poznámka k položce:_x000D_
Zkoušení materiálů zkušebnou zhotovitele - požadované zkoušky kameniva, betonových, živičných směsí, zkoušky zeminy v aktivní zóně, zkoušky únosnosti pláně, parapláně, ochranné a podkladní vozovkové vrstvy kce</t>
  </si>
  <si>
    <t>19</t>
  </si>
  <si>
    <t>042002001</t>
  </si>
  <si>
    <t>Zajištění dokladů nezbytných k vydání kolaudačního souhlasu</t>
  </si>
  <si>
    <t>-579842841</t>
  </si>
  <si>
    <t>Poznámka k položce:_x000D_
"zajištění dokladů k předání díla zajištění dokladů o likvidaci odpadů" _x000D_
"zajištění protokolu o akceptaci zakázky JDTM ZK"  _x000D_
"zajištění dokladů o vytyčení stavby a vytyčení stávajících sítí při realizaci stavby"  _x000D_
"zajištění provádění průběžně fotodokumentace stavby"  _x000D_
"zajištění a kopírování atestů materiálů použitých při stavebních pracích"_x000D_
"zajištění a kopírování dokladů o výsledcích provedených zkoušek (dle TKP) dle příslušné projektové dokumentace"  _x000D_
"zajištění příslušných vyjádření (Policie ČR, atd.) ke kolaudaci stavby"</t>
  </si>
  <si>
    <t>20</t>
  </si>
  <si>
    <t>042002000_R</t>
  </si>
  <si>
    <t>Havarijní a povodňový plán</t>
  </si>
  <si>
    <t>1143146766</t>
  </si>
  <si>
    <t>Havarijní a povodňový plán včetně projednání a schválení</t>
  </si>
  <si>
    <t>049303000_R</t>
  </si>
  <si>
    <t>Projednání dopr. opatření a zajištění vydání stanovení trvalého DZ</t>
  </si>
  <si>
    <t>1125017088</t>
  </si>
  <si>
    <t>Poznámka k položce:_x000D_
"Projednání dopr. opatření a zajištění vydání stanovení trvalého DZ, zajištění příslušných vyjádření k vydání Stanovení místní úpravy provozu.
Projednání předmětného návrhu s Policií ČR, koordinátorem dopravy a zástupcem MM Třince
Zajištění příslušných vyjádření (Policie ČR, MM Třince atd.) k vydání Stanovení místní úpravy provozu."</t>
  </si>
  <si>
    <t>22</t>
  </si>
  <si>
    <t>049103000_R</t>
  </si>
  <si>
    <t>Projednání dopr. opatření a zajištění vydání stanovení přechodného DZ</t>
  </si>
  <si>
    <t>-1019697347</t>
  </si>
  <si>
    <t>Poznámka k položce:_x000D_
"Návrh, projednání a zajištění vydání stanovení přechodného DZ a vydání rozhodnutí o případné uzavírce, zajištění dopravního opatření, zajištění vyjádření k vydání Stanovení přechodné úpravy provozu.
Projednání předmětného návrhu s Policií ČR, koordinátorem dopravy a zástupcem MM Třince
Zajištění příslušných vyjádření (Policie ČR, MM Třince atd.) k vydání Stanovení přechodné úpravy provozu a Rozhodnutí o uzavírce místní komunikace
Podání žádosti o vydání Stanovení přechodné úpravy provozu a Rozhodnutí o uzavírce místní komunikace"</t>
  </si>
  <si>
    <t>2 - Příprava území a staveniště</t>
  </si>
  <si>
    <t>HSV - Práce a dodávky HSV</t>
  </si>
  <si>
    <t xml:space="preserve">    1 - Zemní práce</t>
  </si>
  <si>
    <t xml:space="preserve">    5 - Komunikace pozemní</t>
  </si>
  <si>
    <t>HSV</t>
  </si>
  <si>
    <t>Práce a dodávky HSV</t>
  </si>
  <si>
    <t>Zemní práce</t>
  </si>
  <si>
    <t>111211101</t>
  </si>
  <si>
    <t>Odstranění křovin a stromů průměru kmene do 100 mm i s kořeny sklonu terénu do 1:5 ručně</t>
  </si>
  <si>
    <t>m2</t>
  </si>
  <si>
    <t>CS ÚRS 2024 01</t>
  </si>
  <si>
    <t>-509714557</t>
  </si>
  <si>
    <t>Odstranění křovin a stromů s odstraněním kořenů ručně průměru kmene do 100 mm jakékoliv plochy v rovině nebo ve svahu o sklonu do 1:5</t>
  </si>
  <si>
    <t>Online PSC</t>
  </si>
  <si>
    <t>https://podminky.urs.cz/item/CS_URS_2024_01/111211101</t>
  </si>
  <si>
    <t>VV</t>
  </si>
  <si>
    <t>břehový porost v blízkosti propustku - viz C.5 Situace kácení a ochrana dřevin</t>
  </si>
  <si>
    <t>parcela č. 1089/4</t>
  </si>
  <si>
    <t>parcela č. 1110/4</t>
  </si>
  <si>
    <t>Součet</t>
  </si>
  <si>
    <t>112101101</t>
  </si>
  <si>
    <t>Odstranění stromů listnatých průměru kmene přes 100 do 300 mm</t>
  </si>
  <si>
    <t>313735959</t>
  </si>
  <si>
    <t>Odstranění stromů s odřezáním kmene a s odvětvením listnatých, průměru kmene přes 100 do 300 mm</t>
  </si>
  <si>
    <t>https://podminky.urs.cz/item/CS_URS_2024_01/112101101</t>
  </si>
  <si>
    <t>2+1</t>
  </si>
  <si>
    <t>112101102</t>
  </si>
  <si>
    <t>Odstranění stromů listnatých průměru kmene přes 300 do 500 mm</t>
  </si>
  <si>
    <t>879679355</t>
  </si>
  <si>
    <t>Odstranění stromů s odřezáním kmene a s odvětvením listnatých, průměru kmene přes 300 do 500 mm</t>
  </si>
  <si>
    <t>https://podminky.urs.cz/item/CS_URS_2024_01/112101102</t>
  </si>
  <si>
    <t>112101103</t>
  </si>
  <si>
    <t>Odstranění stromů listnatých průměru kmene přes 500 do 700 mm</t>
  </si>
  <si>
    <t>1544707394</t>
  </si>
  <si>
    <t>Odstranění stromů s odřezáním kmene a s odvětvením listnatých, průměru kmene přes 500 do 700 mm</t>
  </si>
  <si>
    <t>https://podminky.urs.cz/item/CS_URS_2024_01/112101103</t>
  </si>
  <si>
    <t>112101104</t>
  </si>
  <si>
    <t>Odstranění stromů listnatých průměru kmene přes 700 do 900 mm</t>
  </si>
  <si>
    <t>-1351367972</t>
  </si>
  <si>
    <t>Odstranění stromů s odřezáním kmene a s odvětvením listnatých, průměru kmene přes 700 do 900 mm</t>
  </si>
  <si>
    <t>https://podminky.urs.cz/item/CS_URS_2024_01/112101104</t>
  </si>
  <si>
    <t>112251101</t>
  </si>
  <si>
    <t>Odstranění pařezů průměru přes 100 do 300 mm</t>
  </si>
  <si>
    <t>221502400</t>
  </si>
  <si>
    <t>Odstranění pařezů strojně s jejich vykopáním nebo vytrháním průměru přes 100 do 300 mm</t>
  </si>
  <si>
    <t>https://podminky.urs.cz/item/CS_URS_2024_01/112251101</t>
  </si>
  <si>
    <t>112251102</t>
  </si>
  <si>
    <t>Odstranění pařezů průměru přes 300 do 500 mm</t>
  </si>
  <si>
    <t>-2111354202</t>
  </si>
  <si>
    <t>Odstranění pařezů strojně s jejich vykopáním nebo vytrháním průměru přes 300 do 500 mm</t>
  </si>
  <si>
    <t>https://podminky.urs.cz/item/CS_URS_2024_01/112251102</t>
  </si>
  <si>
    <t>112251103</t>
  </si>
  <si>
    <t>Odstranění pařezů průměru přes 500 do 700 mm</t>
  </si>
  <si>
    <t>-651406406</t>
  </si>
  <si>
    <t>Odstranění pařezů strojně s jejich vykopáním nebo vytrháním průměru přes 500 do 700 mm</t>
  </si>
  <si>
    <t>https://podminky.urs.cz/item/CS_URS_2024_01/112251103</t>
  </si>
  <si>
    <t>112251104</t>
  </si>
  <si>
    <t>Odstranění pařezů průměru přes 700 do 900 mm</t>
  </si>
  <si>
    <t>-901882234</t>
  </si>
  <si>
    <t>Odstranění pařezů strojně s jejich vykopáním nebo vytrháním průměru přes 700 do 900 mm</t>
  </si>
  <si>
    <t>https://podminky.urs.cz/item/CS_URS_2024_01/112251104</t>
  </si>
  <si>
    <t>122151101</t>
  </si>
  <si>
    <t>Odkopávky a prokopávky nezapažené v hornině třídy těžitelnosti I skupiny 1 a 2 objem do 20 m3 strojně</t>
  </si>
  <si>
    <t>m3</t>
  </si>
  <si>
    <t>-1157649365</t>
  </si>
  <si>
    <t>Odkopávky a prokopávky nezapažené strojně v hornině třídy těžitelnosti I skupiny 1 a 2 do 20 m3</t>
  </si>
  <si>
    <t>https://podminky.urs.cz/item/CS_URS_2024_01/122151101</t>
  </si>
  <si>
    <t>odkopávky po pařezech a dočištění</t>
  </si>
  <si>
    <t>162201401</t>
  </si>
  <si>
    <t>Vodorovné přemístění větví stromů listnatých do 1 km D kmene přes 100 do 300 mm</t>
  </si>
  <si>
    <t>1887751794</t>
  </si>
  <si>
    <t>Vodorovné přemístění větví, kmenů nebo pařezů s naložením, složením a dopravou do 1000 m větví stromů listnatých, průměru kmene přes 100 do 300 mm</t>
  </si>
  <si>
    <t>https://podminky.urs.cz/item/CS_URS_2024_01/162201401</t>
  </si>
  <si>
    <t>162201402</t>
  </si>
  <si>
    <t>Vodorovné přemístění větví stromů listnatých do 1 km D kmene přes 300 do 500 mm</t>
  </si>
  <si>
    <t>1610104812</t>
  </si>
  <si>
    <t>Vodorovné přemístění větví, kmenů nebo pařezů s naložením, složením a dopravou do 1000 m větví stromů listnatých, průměru kmene přes 300 do 500 mm</t>
  </si>
  <si>
    <t>https://podminky.urs.cz/item/CS_URS_2024_01/162201402</t>
  </si>
  <si>
    <t>162201403</t>
  </si>
  <si>
    <t>Vodorovné přemístění větví stromů listnatých do 1 km D kmene přes 500 do 700 mm</t>
  </si>
  <si>
    <t>-315806976</t>
  </si>
  <si>
    <t>Vodorovné přemístění větví, kmenů nebo pařezů s naložením, složením a dopravou do 1000 m větví stromů listnatých, průměru kmene přes 500 do 700 mm</t>
  </si>
  <si>
    <t>https://podminky.urs.cz/item/CS_URS_2024_01/162201403</t>
  </si>
  <si>
    <t>162201404</t>
  </si>
  <si>
    <t>Vodorovné přemístění větví stromů listnatých do 1 km D kmene přes 700 do 900 mm</t>
  </si>
  <si>
    <t>1670607057</t>
  </si>
  <si>
    <t>Vodorovné přemístění větví, kmenů nebo pařezů s naložením, složením a dopravou do 1000 m větví stromů listnatých, průměru kmene přes 700 do 900 mm</t>
  </si>
  <si>
    <t>https://podminky.urs.cz/item/CS_URS_2024_01/162201404</t>
  </si>
  <si>
    <t>162201411</t>
  </si>
  <si>
    <t>Vodorovné přemístění kmenů stromů listnatých do 1 km D kmene přes 100 do 300 mm</t>
  </si>
  <si>
    <t>1881578242</t>
  </si>
  <si>
    <t>Vodorovné přemístění větví, kmenů nebo pařezů s naložením, složením a dopravou do 1000 m kmenů stromů listnatých, průměru přes 100 do 300 mm</t>
  </si>
  <si>
    <t>https://podminky.urs.cz/item/CS_URS_2024_01/162201411</t>
  </si>
  <si>
    <t>0,6*5 'Přepočtené koeficientem množství</t>
  </si>
  <si>
    <t>162201412</t>
  </si>
  <si>
    <t>Vodorovné přemístění kmenů stromů listnatých do 1 km D kmene přes 300 do 500 mm</t>
  </si>
  <si>
    <t>1467395121</t>
  </si>
  <si>
    <t>Vodorovné přemístění větví, kmenů nebo pařezů s naložením, složením a dopravou do 1000 m kmenů stromů listnatých, průměru přes 300 do 500 mm</t>
  </si>
  <si>
    <t>https://podminky.urs.cz/item/CS_URS_2024_01/162201412</t>
  </si>
  <si>
    <t>1*5 'Přepočtené koeficientem množství</t>
  </si>
  <si>
    <t>162201413</t>
  </si>
  <si>
    <t>Vodorovné přemístění kmenů stromů listnatých do 1 km D kmene přes 500 do 700 mm</t>
  </si>
  <si>
    <t>-1054745451</t>
  </si>
  <si>
    <t>Vodorovné přemístění větví, kmenů nebo pařezů s naložením, složením a dopravou do 1000 m kmenů stromů listnatých, průměru přes 500 do 700 mm</t>
  </si>
  <si>
    <t>https://podminky.urs.cz/item/CS_URS_2024_01/162201413</t>
  </si>
  <si>
    <t>0,2*5 'Přepočtené koeficientem množství</t>
  </si>
  <si>
    <t>162201414</t>
  </si>
  <si>
    <t>Vodorovné přemístění kmenů stromů listnatých do 1 km D kmene přes 700 do 900 mm</t>
  </si>
  <si>
    <t>-312132128</t>
  </si>
  <si>
    <t>Vodorovné přemístění větví, kmenů nebo pařezů s naložením, složením a dopravou do 1000 m kmenů stromů listnatých, průměru přes 700 do 900 mm</t>
  </si>
  <si>
    <t>https://podminky.urs.cz/item/CS_URS_2024_01/162201414</t>
  </si>
  <si>
    <t>162201421</t>
  </si>
  <si>
    <t>Vodorovné přemístění pařezů do 1 km D přes 100 do 300 mm</t>
  </si>
  <si>
    <t>1810321073</t>
  </si>
  <si>
    <t>Vodorovné přemístění větví, kmenů nebo pařezů s naložením, složením a dopravou do 1000 m pařezů kmenů, průměru přes 100 do 300 mm</t>
  </si>
  <si>
    <t>https://podminky.urs.cz/item/CS_URS_2024_01/162201421</t>
  </si>
  <si>
    <t>162201422</t>
  </si>
  <si>
    <t>Vodorovné přemístění pařezů do 1 km D přes 300 do 500 mm</t>
  </si>
  <si>
    <t>-252694349</t>
  </si>
  <si>
    <t>Vodorovné přemístění větví, kmenů nebo pařezů s naložením, složením a dopravou do 1000 m pařezů kmenů, průměru přes 300 do 500 mm</t>
  </si>
  <si>
    <t>https://podminky.urs.cz/item/CS_URS_2024_01/162201422</t>
  </si>
  <si>
    <t>162201423</t>
  </si>
  <si>
    <t>Vodorovné přemístění pařezů do 1 km D přes 500 do 700 mm</t>
  </si>
  <si>
    <t>-277864</t>
  </si>
  <si>
    <t>Vodorovné přemístění větví, kmenů nebo pařezů s naložením, složením a dopravou do 1000 m pařezů kmenů, průměru přes 500 do 700 mm</t>
  </si>
  <si>
    <t>https://podminky.urs.cz/item/CS_URS_2024_01/162201423</t>
  </si>
  <si>
    <t>162201424</t>
  </si>
  <si>
    <t>Vodorovné přemístění pařezů do 1 km D přes 700 do 900 mm</t>
  </si>
  <si>
    <t>-226474835</t>
  </si>
  <si>
    <t>Vodorovné přemístění větví, kmenů nebo pařezů s naložením, složením a dopravou do 1000 m pařezů kmenů, průměru přes 700 do 900 mm</t>
  </si>
  <si>
    <t>https://podminky.urs.cz/item/CS_URS_2024_01/162201424</t>
  </si>
  <si>
    <t>23</t>
  </si>
  <si>
    <t>162301501</t>
  </si>
  <si>
    <t>Vodorovné přemístění křovin do 5 km D kmene do 100 mm</t>
  </si>
  <si>
    <t>-1772048772</t>
  </si>
  <si>
    <t>Vodorovné přemístění smýcených křovin do průměru kmene 100 mm na vzdálenost do 5 000 m</t>
  </si>
  <si>
    <t>https://podminky.urs.cz/item/CS_URS_2024_01/162301501</t>
  </si>
  <si>
    <t>24</t>
  </si>
  <si>
    <t>162301931</t>
  </si>
  <si>
    <t>Příplatek k vodorovnému přemístění větví stromů listnatých D kmene přes 100 do 300 mm ZKD 1 km</t>
  </si>
  <si>
    <t>-2122819588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</si>
  <si>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</si>
  <si>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https://podminky.urs.cz/item/CS_URS_2024_01/162301931</t>
  </si>
  <si>
    <t>3*19 'Přepočtené koeficientem množství</t>
  </si>
  <si>
    <t>25</t>
  </si>
  <si>
    <t>162301932</t>
  </si>
  <si>
    <t>Příplatek k vodorovnému přemístění větví stromů listnatých D kmene přes 300 do 500 mm ZKD 1 km</t>
  </si>
  <si>
    <t>2069438150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</si>
  <si>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</si>
  <si>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https://podminky.urs.cz/item/CS_URS_2024_01/162301932</t>
  </si>
  <si>
    <t>5*19 'Přepočtené koeficientem množství</t>
  </si>
  <si>
    <t>26</t>
  </si>
  <si>
    <t>162301933</t>
  </si>
  <si>
    <t>Příplatek k vodorovnému přemístění větví stromů listnatých D kmene přes 500 do 700 mm ZKD 1 km</t>
  </si>
  <si>
    <t>1887422731</t>
  </si>
  <si>
    <t>Vodorovné přemístění větví, kmenů nebo pařezů s naložením, složením a dopravou Příplatek k cenám za každých dalších i započatých 1000 m přes 1000 m větví stromů listnatých, průměru kmene přes 500 do 700 mm</t>
  </si>
  <si>
    <t>https://podminky.urs.cz/item/CS_URS_2024_01/162301933</t>
  </si>
  <si>
    <t>1*19 'Přepočtené koeficientem množství</t>
  </si>
  <si>
    <t>27</t>
  </si>
  <si>
    <t>162301934</t>
  </si>
  <si>
    <t>Příplatek k vodorovnému přemístění větví stromů listnatých D kmene přes 700 do 900 mm ZKD 1 km</t>
  </si>
  <si>
    <t>1430472854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</si>
  <si>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</si>
  <si>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https://podminky.urs.cz/item/CS_URS_2024_01/162301934</t>
  </si>
  <si>
    <t>28</t>
  </si>
  <si>
    <t>162301951</t>
  </si>
  <si>
    <t>Příplatek k vodorovnému přemístění kmenů stromů listnatých D kmene přes 100 do 300 mm ZKD 1 km</t>
  </si>
  <si>
    <t>-1159541118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</si>
  <si>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</si>
  <si>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https://podminky.urs.cz/item/CS_URS_2024_01/162301951</t>
  </si>
  <si>
    <t>29</t>
  </si>
  <si>
    <t>162301952</t>
  </si>
  <si>
    <t>Příplatek k vodorovnému přemístění kmenů stromů listnatých D kmene přes 300 do 500 mm ZKD 1 km</t>
  </si>
  <si>
    <t>-1321824021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</si>
  <si>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</si>
  <si>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https://podminky.urs.cz/item/CS_URS_2024_01/162301952</t>
  </si>
  <si>
    <t>30</t>
  </si>
  <si>
    <t>162301953</t>
  </si>
  <si>
    <t>Příplatek k vodorovnému přemístění kmenů stromů listnatých D kmene přes 500 do 700 mm ZKD 1 km</t>
  </si>
  <si>
    <t>338028495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</si>
  <si>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</si>
  <si>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https://podminky.urs.cz/item/CS_URS_2024_01/162301953</t>
  </si>
  <si>
    <t>31</t>
  </si>
  <si>
    <t>162301954</t>
  </si>
  <si>
    <t>Příplatek k vodorovnému přemístění kmenů stromů listnatých D kmene přes 700 do 900 mm ZKD 1 km</t>
  </si>
  <si>
    <t>110304383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</si>
  <si>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</si>
  <si>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https://podminky.urs.cz/item/CS_URS_2024_01/162301954</t>
  </si>
  <si>
    <t>32</t>
  </si>
  <si>
    <t>162301971</t>
  </si>
  <si>
    <t>Příplatek k vodorovnému přemístění pařezů D přes 100 do 300 mm ZKD 1 km</t>
  </si>
  <si>
    <t>-102747118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</si>
  <si>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</si>
  <si>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https://podminky.urs.cz/item/CS_URS_2024_01/162301971</t>
  </si>
  <si>
    <t>33</t>
  </si>
  <si>
    <t>162301972</t>
  </si>
  <si>
    <t>Příplatek k vodorovnému přemístění pařezů D přes 300 do 500 mm ZKD 1 km</t>
  </si>
  <si>
    <t>-963250445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</si>
  <si>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</si>
  <si>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https://podminky.urs.cz/item/CS_URS_2024_01/162301972</t>
  </si>
  <si>
    <t>34</t>
  </si>
  <si>
    <t>162301973</t>
  </si>
  <si>
    <t>Příplatek k vodorovnému přemístění pařezů D přes 500 do 700 mm ZKD 1 km</t>
  </si>
  <si>
    <t>-184879189</t>
  </si>
  <si>
    <t>Vodorovné přemístění větví, kmenů nebo pařezů s naložením, složením a dopravou Příplatek k cenám za každých dalších i započatých 1000 m přes 1000 m pařezů kmenů, průměru přes 500 do 700 mm</t>
  </si>
  <si>
    <t>https://podminky.urs.cz/item/CS_URS_2024_01/162301973</t>
  </si>
  <si>
    <t>35</t>
  </si>
  <si>
    <t>162301974</t>
  </si>
  <si>
    <t>Příplatek k vodorovnému přemístění pařezů D přes 700 do 900 mm ZKD 1 km</t>
  </si>
  <si>
    <t>-1663849095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</si>
  <si>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</si>
  <si>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https://podminky.urs.cz/item/CS_URS_2024_01/162301974</t>
  </si>
  <si>
    <t>36</t>
  </si>
  <si>
    <t>162301981</t>
  </si>
  <si>
    <t>Příplatek k vodorovnému přemístění křovin D kmene do 100 mm ZKD 1 km</t>
  </si>
  <si>
    <t>1707791840</t>
  </si>
  <si>
    <t>Vodorovné přemístění smýcených křovin Příplatek k ceně za každých dalších i započatých 1 000 m</t>
  </si>
  <si>
    <t>https://podminky.urs.cz/item/CS_URS_2024_01/162301981</t>
  </si>
  <si>
    <t>35*15 'Přepočtené koeficientem množství</t>
  </si>
  <si>
    <t>37</t>
  </si>
  <si>
    <t>162751117</t>
  </si>
  <si>
    <t>Vodorovné přemístění přes 9 000 do 10000 m výkopku/sypaniny z horniny třídy těžitelnosti I skupiny 1 až 3</t>
  </si>
  <si>
    <t>916312834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</si>
  <si>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</si>
  <si>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https://podminky.urs.cz/item/CS_URS_2024_01/162751117</t>
  </si>
  <si>
    <t>38</t>
  </si>
  <si>
    <t>162751119</t>
  </si>
  <si>
    <t>Příplatek k vodorovnému přemístění výkopku/sypaniny z horniny třídy těžitelnosti I skupiny 1 až 3 ZKD 1000 m přes 10000 m</t>
  </si>
  <si>
    <t>23616842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</si>
  <si>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</si>
  <si>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https://podminky.urs.cz/item/CS_URS_2024_01/162751119</t>
  </si>
  <si>
    <t>12*10 'Přepočtené koeficientem množství</t>
  </si>
  <si>
    <t>39</t>
  </si>
  <si>
    <t>167151101</t>
  </si>
  <si>
    <t>Nakládání výkopku z hornin třídy těžitelnosti I skupiny 1 až 3 do 100 m3</t>
  </si>
  <si>
    <t>1377570529</t>
  </si>
  <si>
    <t>Nakládání, skládání a překládání neulehlého výkopku nebo sypaniny strojně nakládání, množství do 100 m3, z horniny třídy těžitelnosti I, skupiny 1 až 3</t>
  </si>
  <si>
    <t>https://podminky.urs.cz/item/CS_URS_2024_01/167151101</t>
  </si>
  <si>
    <t>40</t>
  </si>
  <si>
    <t>171201231</t>
  </si>
  <si>
    <t>Poplatek za uložení zeminy a kamení na recyklační skládce (skládkovné) kód odpadu 17 05 04</t>
  </si>
  <si>
    <t>t</t>
  </si>
  <si>
    <t>-120517783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</si>
  <si>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</si>
  <si>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</si>
  <si>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12*1,8 'Přepočtené koeficientem množství</t>
  </si>
  <si>
    <t>41</t>
  </si>
  <si>
    <t>171251201</t>
  </si>
  <si>
    <t>Uložení sypaniny na skládky nebo meziskládky</t>
  </si>
  <si>
    <t>586698372</t>
  </si>
  <si>
    <t>Uložení sypaniny na skládky nebo meziskládky bez hutnění s upravením uložené sypaniny do předepsaného tvaru</t>
  </si>
  <si>
    <t>https://podminky.urs.cz/item/CS_URS_2024_01/171251201</t>
  </si>
  <si>
    <t>Komunikace pozemní</t>
  </si>
  <si>
    <t>42</t>
  </si>
  <si>
    <t>181411121</t>
  </si>
  <si>
    <t>Založení lučního trávníku výsevem pl do 1000 m2 v rovině a ve svahu do 1:5</t>
  </si>
  <si>
    <t>1512365334</t>
  </si>
  <si>
    <t>Založení trávníku na půdě předem připravené plochy do 1000 m2 výsevem včetně utažení lučního v rovině nebo na svahu do 1:5</t>
  </si>
  <si>
    <t>https://podminky.urs.cz/item/CS_URS_2024_01/181411121</t>
  </si>
  <si>
    <t xml:space="preserve">úprava terénu po odstranění chodníku do původního stavu </t>
  </si>
  <si>
    <t>1,5*37</t>
  </si>
  <si>
    <t>43</t>
  </si>
  <si>
    <t>M</t>
  </si>
  <si>
    <t>00572100</t>
  </si>
  <si>
    <t>osivo jetelotráva intenzivní víceletá</t>
  </si>
  <si>
    <t>kg</t>
  </si>
  <si>
    <t>801699540</t>
  </si>
  <si>
    <t>55,5*0,02 'Přepočtené koeficientem množství</t>
  </si>
  <si>
    <t>44</t>
  </si>
  <si>
    <t>185803111</t>
  </si>
  <si>
    <t>Ošetření trávníku shrabáním v rovině a svahu do 1:5</t>
  </si>
  <si>
    <t>1082390912</t>
  </si>
  <si>
    <t>Ošetření trávníku jednorázové v rovině nebo na svahu do 1:5</t>
  </si>
  <si>
    <t>https://podminky.urs.cz/item/CS_URS_2024_01/185803111</t>
  </si>
  <si>
    <t>45</t>
  </si>
  <si>
    <t>181351005</t>
  </si>
  <si>
    <t>Rozprostření ornice tl vrstvy přes 250 do 300 mm pl do 100 m2 v rovině nebo ve svahu do 1:5 strojně</t>
  </si>
  <si>
    <t>-749165035</t>
  </si>
  <si>
    <t>Rozprostření a urovnání ornice v rovině nebo ve svahu sklonu do 1:5 strojně při souvislé ploše do 100 m2, tl. vrstvy přes 250 do 300 mm</t>
  </si>
  <si>
    <t>https://podminky.urs.cz/item/CS_URS_2024_01/181351005</t>
  </si>
  <si>
    <t>46</t>
  </si>
  <si>
    <t>10364100</t>
  </si>
  <si>
    <t>zemina pro terénní úpravy - tříděná</t>
  </si>
  <si>
    <t>-924139376</t>
  </si>
  <si>
    <t>55,5*0,3</t>
  </si>
  <si>
    <t>16,65*1,8 'Přepočtené koeficientem množství</t>
  </si>
  <si>
    <t>47</t>
  </si>
  <si>
    <t>501</t>
  </si>
  <si>
    <t>Ohraničení ŠD - dřevěné desky 150x25 zajištěné kolíky á 1,0 m</t>
  </si>
  <si>
    <t>kpl</t>
  </si>
  <si>
    <t>-1779921170</t>
  </si>
  <si>
    <t xml:space="preserve">Poznámka k položce:_x000D_
"ohraničení ŠD - dřevěné desky 150x25 zajištěné kolíky á 1,0 m" dl. desek 37,0*2=m, objem desek 37,0*2*0,15*0,025=m3, dřevěné kolíky prům. 50 mm, dl. 0,5 m, počet 76 ks, zatlučeny do stáv. terénu_x000D_
</t>
  </si>
  <si>
    <t>48</t>
  </si>
  <si>
    <t>502</t>
  </si>
  <si>
    <t>Provizorní lávka pro pěší dl. 12,0 m, šířka 1,63 m, rozpětí 11,40 m, volná šířka 1,50 m, zatížitelnost 5 kN/m2</t>
  </si>
  <si>
    <t>1636511018</t>
  </si>
  <si>
    <t xml:space="preserve">Poznámka k položce:_x000D_
"provizorní lávka pro pěší dl. 12,0 m, šířka 1,63 m, rozpětí 11,40 m, volná šířka 1,50 m, zatížitelnost 5 kN/m2" montáž a demontáž, doprava materiálu_x000D_
_x000D_
hmotnost ocelové konstrukce lávky: hlavní nosníky 3*IPE 300, dl. 12,0 m   (3*42,2 kg/m*12,0=1519,2 kg)_x000D_
   _x000D_
příčníky 14*IPE 120, dl. 0,68 m (14*10,4 kg/m*0,68=99,01 kg)_x000D_
_x000D_
zábradlí lávky - madlo 6*L70/6 dl. 12,5 m (6*6,4 kg/m*12,5=480 kg)_x000D_
_x000D_
sloupky 14*L60/6 dl. 1,46 m (14*5,42 kg/m*1,46=110,78 kg)_x000D_
_x000D_
dřevěné prvky lávky - smrk: 2* hranol 40/60 mm, dl. 12,0 m_x000D_
_x000D_
mostovka - fošny smrk tl. 50 mm:  40* 50/300 dl. 1,48 m_x000D_
_x000D_
pletivo drátěné, oka 50*50 mm: plocha 2*1,2*12,0 = m2 _x000D_
_x000D_
zelená geotextilie na pletivu: plocha 2*1,2*12,0 = m2_x000D_
_x000D_
"dřevěné pražce - uložení lávky"  4 ks, "- závěrná zídka" 2*4 ks_x000D_
odkop pro uložení lávky - 0,4*2,0*2,0*2=m3_x000D_
_x000D_
podsyp úložné plochy pod pražce: štěrkopísek ŠP fr. 0/16  tl. 100 mm, 2*0,10*1,0*2,0=m3 (nebo 2*1,0*2,0=m2)_x000D_
</t>
  </si>
  <si>
    <t>49</t>
  </si>
  <si>
    <t>919726124</t>
  </si>
  <si>
    <t>Geotextilie pro ochranu, separaci a filtraci netkaná měrná hm přes 500 do 800 g/m2</t>
  </si>
  <si>
    <t>1017312910</t>
  </si>
  <si>
    <t>Geotextilie netkaná pro ochranu, separaci nebo filtraci měrná hmotnost přes 500 do 800 g/m2</t>
  </si>
  <si>
    <t>https://podminky.urs.cz/item/CS_URS_2024_01/919726124</t>
  </si>
  <si>
    <t>Provizorní chodník š. 1,50 m dl. 37 m</t>
  </si>
  <si>
    <t>2*37</t>
  </si>
  <si>
    <t>74*1,15 'Přepočtené koeficientem množství</t>
  </si>
  <si>
    <t>50</t>
  </si>
  <si>
    <t>113107521</t>
  </si>
  <si>
    <t>Odstranění podkladu z kameniva drceného tl do 100 mm při překopech strojně pl přes 15 m2</t>
  </si>
  <si>
    <t>-488349591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</si>
  <si>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do 100 mm</t>
  </si>
  <si>
    <t>https://podminky.urs.cz/item/CS_URS_2024_01/113107521</t>
  </si>
  <si>
    <t>51</t>
  </si>
  <si>
    <t>564831011</t>
  </si>
  <si>
    <t>Podklad ze štěrkodrtě ŠD plochy do 100 m2 tl 100 mm</t>
  </si>
  <si>
    <t>-2026745013</t>
  </si>
  <si>
    <t>Podklad ze štěrkodrti ŠD s rozprostřením a zhutněním plochy jednotlivě do 100 m2, po zhutnění tl. 100 mm</t>
  </si>
  <si>
    <t>https://podminky.urs.cz/item/CS_URS_2024_01/564831011</t>
  </si>
  <si>
    <t>3 - Demolice propustku</t>
  </si>
  <si>
    <t xml:space="preserve">    2 - Zakládání</t>
  </si>
  <si>
    <t xml:space="preserve">    8 - Trubní vedení</t>
  </si>
  <si>
    <t xml:space="preserve">    9 - Ostatní konstrukce a práce, bourání</t>
  </si>
  <si>
    <t xml:space="preserve">    997 - Přesun sutě</t>
  </si>
  <si>
    <t>113107182</t>
  </si>
  <si>
    <t>Odstranění podkladu živičného tl přes 50 do 100 mm strojně pl přes 50 do 200 m2</t>
  </si>
  <si>
    <t>-519012836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</si>
  <si>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</si>
  <si>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https://podminky.urs.cz/item/CS_URS_2024_01/113107182</t>
  </si>
  <si>
    <t>odstranění zbytků živičných vrstev v tl. 100 mm</t>
  </si>
  <si>
    <t>15,0*4,2</t>
  </si>
  <si>
    <t>113107312</t>
  </si>
  <si>
    <t>Odstranění podkladu z kameniva těženého tl přes 100 do 200 mm strojně pl do 50 m2</t>
  </si>
  <si>
    <t>-1007918463</t>
  </si>
  <si>
    <t>Odstranění podkladů nebo krytů strojně plochy jednotlivě do 50 m2 s přemístěním hmot na skládku na vzdálenost do 3 m nebo s naložením na dopravní prostředek z kameniva těženého, o tl. vrstvy přes 100 do 200 mm</t>
  </si>
  <si>
    <t>https://podminky.urs.cz/item/CS_URS_2024_01/113107312</t>
  </si>
  <si>
    <t>odstranění štěrkové vrstvy podél okraje s vegetací (tráva) v tl. 150 mm</t>
  </si>
  <si>
    <t>(15,0*0,50+15,0*0,25)</t>
  </si>
  <si>
    <t>113107162</t>
  </si>
  <si>
    <t>Odstranění podkladu z kameniva drceného tl přes 100 do 200 mm strojně pl přes 50 do 200 m2</t>
  </si>
  <si>
    <t>1834343568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</si>
  <si>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</si>
  <si>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https://podminky.urs.cz/item/CS_URS_2024_01/113107162</t>
  </si>
  <si>
    <t>odstranění podkladní vrstvy vozovky tl. 150 mm  - ŠD v rozsahu výkopu</t>
  </si>
  <si>
    <t>15*4,2</t>
  </si>
  <si>
    <t>113107163</t>
  </si>
  <si>
    <t>Odstranění podkladu z kameniva drceného tl přes 200 do 300 mm strojně pl přes 50 do 200 m2</t>
  </si>
  <si>
    <t>-69835574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</si>
  <si>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</si>
  <si>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https://podminky.urs.cz/item/CS_URS_2024_01/113107163</t>
  </si>
  <si>
    <t>odstranění podkladních vrstev vozovky (ŠD) celkové tl. 750 mm</t>
  </si>
  <si>
    <t>113107165</t>
  </si>
  <si>
    <t>Odstranění podkladu z kameniva drceného tl přes 400 do 500 mm strojně pl přes 50 do 200 m2</t>
  </si>
  <si>
    <t>-431793980</t>
  </si>
  <si>
    <t>Odstranění podkladů nebo krytů strojně plochy jednotlivě přes 50 m2 do 200 m2 s přemístěním hmot na skládku na vzdálenost do 20 m nebo s naložením na dopravní prostředek z kameniva hrubého drceného, o tl. vrstvy přes 400 do 500 mm</t>
  </si>
  <si>
    <t>https://podminky.urs.cz/item/CS_URS_2024_01/113107165</t>
  </si>
  <si>
    <t>113107324</t>
  </si>
  <si>
    <t>Odstranění podkladu z kameniva drceného tl přes 300 do 400 mm strojně pl do 50 m2</t>
  </si>
  <si>
    <t>-2142242489</t>
  </si>
  <si>
    <t>Odstranění podkladů nebo krytů strojně plochy jednotlivě do 50 m2 s přemístěním hmot na skládku na vzdálenost do 3 m nebo s naložením na dopravní prostředek z kameniva hrubého drceného, o tl. vrstvy přes 300 do 400 mm</t>
  </si>
  <si>
    <t>https://podminky.urs.cz/item/CS_URS_2024_01/113107324</t>
  </si>
  <si>
    <t>odstranění násypu z drceného kameniva na NK propustku (štěrkodrť) tl. 0,80 m</t>
  </si>
  <si>
    <t>4,6*4</t>
  </si>
  <si>
    <t>18,4*2 'Přepočtené koeficientem množství</t>
  </si>
  <si>
    <t>113154123</t>
  </si>
  <si>
    <t>Frézování živičného krytu tl 50 mm pruh š přes 0,5 do 1 m pl do 500 m2 bez překážek v trase</t>
  </si>
  <si>
    <t>-758315925</t>
  </si>
  <si>
    <t>Frézování živičného podkladu nebo krytu s naložením na dopravní prostředek plochy do 500 m2 bez překážek v trase pruhu šířky přes 0,5 m do 1 m, tloušťky vrstvy 50 mm</t>
  </si>
  <si>
    <t>https://podminky.urs.cz/item/CS_URS_2024_01/113154123</t>
  </si>
  <si>
    <t>frézování v tl. 50 mm</t>
  </si>
  <si>
    <t>vozovka v délce úpravy</t>
  </si>
  <si>
    <t>4,2*33</t>
  </si>
  <si>
    <t>115101201</t>
  </si>
  <si>
    <t>Čerpání vody na dopravní výšku do 10 m průměrný přítok do 500 l/min</t>
  </si>
  <si>
    <t>hod</t>
  </si>
  <si>
    <t>-1519438123</t>
  </si>
  <si>
    <t>Čerpání vody na dopravní výšku do 10 m s uvažovaným průměrným přítokem do 500 l/min</t>
  </si>
  <si>
    <t>https://podminky.urs.cz/item/CS_URS_2024_01/115101201</t>
  </si>
  <si>
    <t>Poznámka k položce:_x000D_
fakturováno dle skutečnosti</t>
  </si>
  <si>
    <t>čerpání vody z výkopu po dobu 60 dnů</t>
  </si>
  <si>
    <t>60*12</t>
  </si>
  <si>
    <t>115101301</t>
  </si>
  <si>
    <t>Pohotovost čerpací soupravy pro dopravní výšku do 10 m přítok do 500 l/min</t>
  </si>
  <si>
    <t>den</t>
  </si>
  <si>
    <t>-2146235484</t>
  </si>
  <si>
    <t>Pohotovost záložní čerpací soupravy pro dopravní výšku do 10 m s uvažovaným průměrným přítokem do 500 l/min</t>
  </si>
  <si>
    <t>https://podminky.urs.cz/item/CS_URS_2024_01/115101301</t>
  </si>
  <si>
    <t>131151205</t>
  </si>
  <si>
    <t>Hloubení jam zapažených v hornině třídy těžitelnosti I skupiny 1 a 2 objem do 1000 m3 strojně</t>
  </si>
  <si>
    <t>-1017431972</t>
  </si>
  <si>
    <t>Hloubení zapažených jam a zářezů strojně s urovnáním dna do předepsaného profilu a spádu v hornině třídy těžitelnosti I skupiny 1 a 2 přes 500 do 1 000 m3</t>
  </si>
  <si>
    <t>https://podminky.urs.cz/item/CS_URS_2024_01/131151205</t>
  </si>
  <si>
    <t>pro tubus NK</t>
  </si>
  <si>
    <t>(13,62*8,0+5,5*4,6)*0,5*3,3</t>
  </si>
  <si>
    <t>pro čelní zeď na výtoku</t>
  </si>
  <si>
    <t>(3,8*7,9+15,7*8,1)*0,5*4,2</t>
  </si>
  <si>
    <t>rýha š. 0,50 m pro patku pod tubus na vtoku</t>
  </si>
  <si>
    <t>3,1*0,5*1,4</t>
  </si>
  <si>
    <t>odpočet objemu bouraného betonu propustku</t>
  </si>
  <si>
    <t>(9,12+22,74)*-1</t>
  </si>
  <si>
    <t>odpočet - otvor stáv. propustku</t>
  </si>
  <si>
    <t>-1,56*5,2*1,3</t>
  </si>
  <si>
    <t>odkop pro obtokové potrubí pro převedení toku</t>
  </si>
  <si>
    <t>výtok</t>
  </si>
  <si>
    <t>1,5*1,0*7,6</t>
  </si>
  <si>
    <t>vtok</t>
  </si>
  <si>
    <t>1,5*1,0*5,4</t>
  </si>
  <si>
    <t>rýha ve dně výkopu pro přeložku plynovodu</t>
  </si>
  <si>
    <t>0,4*0,7*(4,1+5,4+11,6+3,8+3,5)</t>
  </si>
  <si>
    <t>151711111</t>
  </si>
  <si>
    <t>Osazení zápor ocelových dl do 8 m</t>
  </si>
  <si>
    <t>m</t>
  </si>
  <si>
    <t>-407231004</t>
  </si>
  <si>
    <t>Osazení ocelových zápor pro pažení hloubených vykopávek do předem provedených vrtů se zabetonováním spodního konce, s případným obsypem zápory pískem délky od 0 do 8 m</t>
  </si>
  <si>
    <t>https://podminky.urs.cz/item/CS_URS_2024_01/151711111</t>
  </si>
  <si>
    <t>pažení výkopu na straně křídla 2P, ochrana pozemku parc. č. 1110/2</t>
  </si>
  <si>
    <t>zápory HEB 160, dl. 5,5 m</t>
  </si>
  <si>
    <t>6*5,5</t>
  </si>
  <si>
    <t>7*4,5</t>
  </si>
  <si>
    <t>pažení pro zajištění obtokového potrubí</t>
  </si>
  <si>
    <t>zápory HEB 140, dl. 3,0 m</t>
  </si>
  <si>
    <t>6*3</t>
  </si>
  <si>
    <t>zápory pro dočasné podepření plynovodu po dobu stavby do provedení přeložky plynovodu SO 501</t>
  </si>
  <si>
    <t>zápory HEB 160, dl. 4,5 m</t>
  </si>
  <si>
    <t>2*4,5</t>
  </si>
  <si>
    <t>13010976</t>
  </si>
  <si>
    <t>ocel profilová jakost S235JR (11 375) průřez HEB 160</t>
  </si>
  <si>
    <t>2089383708</t>
  </si>
  <si>
    <t>6*5,5*0,0426</t>
  </si>
  <si>
    <t>7*4,5*0,0426</t>
  </si>
  <si>
    <t>2*4,5*0,0426</t>
  </si>
  <si>
    <t>13010974</t>
  </si>
  <si>
    <t>ocel profilová jakost S235JR (11 375) průřez HEB 140</t>
  </si>
  <si>
    <t>1466468981</t>
  </si>
  <si>
    <t>6*3*0,0337</t>
  </si>
  <si>
    <t>151711131</t>
  </si>
  <si>
    <t>Vytažení zápor ocelových dl do 8 m</t>
  </si>
  <si>
    <t>-448144808</t>
  </si>
  <si>
    <t>Vytažení ocelových zápor pro pažení délky od 0 do 8 m</t>
  </si>
  <si>
    <t>https://podminky.urs.cz/item/CS_URS_2024_01/151711131</t>
  </si>
  <si>
    <t>151712111</t>
  </si>
  <si>
    <t>Převázka ocelová zdvojená pro kotvení záporového pažení</t>
  </si>
  <si>
    <t>-638390531</t>
  </si>
  <si>
    <t>Převázka ocelová pro ukotvení záporového pažení pro jakoukoliv délku převázky zdvojená</t>
  </si>
  <si>
    <t>https://podminky.urs.cz/item/CS_URS_2024_01/151712111</t>
  </si>
  <si>
    <t>úprava konce zápor</t>
  </si>
  <si>
    <t>konzola U100 - ocel S235JR</t>
  </si>
  <si>
    <t>4*1</t>
  </si>
  <si>
    <t>151721111</t>
  </si>
  <si>
    <t>Zřízení pažení do ocelových zápor hl výkopu do 4 m s jeho následným odstraněním</t>
  </si>
  <si>
    <t>1812503875</t>
  </si>
  <si>
    <t>Pažení do ocelových zápor bez ohledu na druh pažin, s odstraněním pažení, hloubky výkopu do 4 m</t>
  </si>
  <si>
    <t>https://podminky.urs.cz/item/CS_URS_2024_01/151721111</t>
  </si>
  <si>
    <t>výdřeva mezi záporami</t>
  </si>
  <si>
    <t>dřevěné hranoly tl. 100 mm</t>
  </si>
  <si>
    <t>3,5*5,0+2,5*5,0</t>
  </si>
  <si>
    <t>2*9</t>
  </si>
  <si>
    <t>171153101</t>
  </si>
  <si>
    <t>Zemní hrázky melioračních kanálů z horniny třídy těžitelnosti I a II skupiny 1 až 4</t>
  </si>
  <si>
    <t>-813193170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</si>
  <si>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</si>
  <si>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https://podminky.urs.cz/item/CS_URS_2024_01/171153101</t>
  </si>
  <si>
    <t>zemní hrázky - zemina z výkopu</t>
  </si>
  <si>
    <t>zajištění obtokového potrubí mimo pažení</t>
  </si>
  <si>
    <t>dl. 6,0+12,0 m, plocha 1,0*0,8 m</t>
  </si>
  <si>
    <t>(6,0+12,0)*0,8</t>
  </si>
  <si>
    <t>Zakládání</t>
  </si>
  <si>
    <t>225511112</t>
  </si>
  <si>
    <t>Vrty maloprofilové jádrové D přes 195 do 300 mm úklon do 45° hl 0 až 25 m hornina I a II</t>
  </si>
  <si>
    <t>1073144049</t>
  </si>
  <si>
    <t>Maloprofilové vrty jádrové průměru přes 195 do 300 mm do úklonu 45° v hl 0 až 25 m v hornině tř. I a II</t>
  </si>
  <si>
    <t>https://podminky.urs.cz/item/CS_URS_2024_01/225511112</t>
  </si>
  <si>
    <t>vrty průměr 300 mm pro zápory</t>
  </si>
  <si>
    <t>6*5,5+7*4,5</t>
  </si>
  <si>
    <t>231111111</t>
  </si>
  <si>
    <t>Zřízení pilot svislých D přes 245 do 450 mm hl od 0 do 30 m bez vytažení pažnic z betonu prostého</t>
  </si>
  <si>
    <t>976154605</t>
  </si>
  <si>
    <t>Zřízení výplně pilot bez vytažení pažnic nezapažených nebo zapažených bentonitovou suspenzí svislých z betonu prostého, v hl od 0 do 30 m, při průměru piloty přes 245 do 450 mm</t>
  </si>
  <si>
    <t>https://podminky.urs.cz/item/CS_URS_2024_01/231111111</t>
  </si>
  <si>
    <t>vrty průměr 300 mm pro zápory - výplň betonem C16/20</t>
  </si>
  <si>
    <t>(6*2,0+7*2,0)</t>
  </si>
  <si>
    <t>2*2,2</t>
  </si>
  <si>
    <t>58932576</t>
  </si>
  <si>
    <t>beton C 16/20 X0,XC1-2 kamenivo frakce 0/22</t>
  </si>
  <si>
    <t>179707575</t>
  </si>
  <si>
    <t>(6*2,0+7*2,0)*3,14*0,15*0,15</t>
  </si>
  <si>
    <t>2*2,2*3,14*0,15*0,15</t>
  </si>
  <si>
    <t>2,148*1,1 'Přepočtené koeficientem množství</t>
  </si>
  <si>
    <t>231113111</t>
  </si>
  <si>
    <t>Zřízení pilot svislých D přes 245 do 450 mm hl od 0 do 30 m bez vytažení pažnic z kameniva</t>
  </si>
  <si>
    <t>1183279663</t>
  </si>
  <si>
    <t>Zřízení výplně pilot bez vytažení pažnic nezapažených nebo zapažených bentonitovou suspenzí svislých z kameniva nebo štěrkopísku, v hl od 0 do 30 m, při průměru piloty přes 245 do 450 mm</t>
  </si>
  <si>
    <t>https://podminky.urs.cz/item/CS_URS_2024_01/231113111</t>
  </si>
  <si>
    <t>vrty průměr 300 mm pro zápory - výplň štěrkodrtí</t>
  </si>
  <si>
    <t>6*1,5</t>
  </si>
  <si>
    <t>58344171</t>
  </si>
  <si>
    <t>štěrkodrť frakce 0/32</t>
  </si>
  <si>
    <t>-1479914374</t>
  </si>
  <si>
    <t>6*1,5*3,14*0,15*0,15</t>
  </si>
  <si>
    <t>0,636*2 'Přepočtené koeficientem množství</t>
  </si>
  <si>
    <t>Trubní vedení</t>
  </si>
  <si>
    <t>871490440</t>
  </si>
  <si>
    <t>Montáž kanalizačního potrubí korugovaného SN 8 z polypropylenu DN 1000</t>
  </si>
  <si>
    <t>669636466</t>
  </si>
  <si>
    <t>Montáž kanalizačního potrubí z polypropylenu PP korugovaného nebo žebrovaného SN 8 DN 1000</t>
  </si>
  <si>
    <t>https://podminky.urs.cz/item/CS_URS_2024_01/871490440</t>
  </si>
  <si>
    <t>obtokové potrubí - pro převedení toku po dobu  výstavby</t>
  </si>
  <si>
    <t>korugované potrubí DN1000, min. tlak SN8</t>
  </si>
  <si>
    <t>28613304</t>
  </si>
  <si>
    <t>trubka kanalizační PE-HD/PP korugovaná DN 1000x3000mm SN8</t>
  </si>
  <si>
    <t>-1743850648</t>
  </si>
  <si>
    <t>33*1,015 'Přepočtené koeficientem množství</t>
  </si>
  <si>
    <t>Ostatní konstrukce a práce, bourání</t>
  </si>
  <si>
    <t>961041211</t>
  </si>
  <si>
    <t>Bourání mostních základů z betonu prostého</t>
  </si>
  <si>
    <t>-1984128430</t>
  </si>
  <si>
    <t>Bourání mostních konstrukcí základů z prostého betonu</t>
  </si>
  <si>
    <t>https://podminky.urs.cz/item/CS_URS_2024_01/961041211</t>
  </si>
  <si>
    <t>betonové základy opěr propustku</t>
  </si>
  <si>
    <t>odhadnuto dle tvaru nadzemní části opěr</t>
  </si>
  <si>
    <t>5,7*0,8*1,0*2</t>
  </si>
  <si>
    <t>962051111</t>
  </si>
  <si>
    <t>Bourání mostních zdí a pilířů z ŽB</t>
  </si>
  <si>
    <t>470381672</t>
  </si>
  <si>
    <t>Bourání mostních konstrukcí zdiva a pilířů ze železového betonu</t>
  </si>
  <si>
    <t>https://podminky.urs.cz/item/CS_URS_2024_01/962051111</t>
  </si>
  <si>
    <t>opěry, křídla</t>
  </si>
  <si>
    <t>opěra 1 - dřík</t>
  </si>
  <si>
    <t>5,62*0,60*2,5</t>
  </si>
  <si>
    <t>křídlo 1L</t>
  </si>
  <si>
    <t>1,52*0,40*2,5</t>
  </si>
  <si>
    <t>křídlo 1P</t>
  </si>
  <si>
    <t>opěra 2 - dřík</t>
  </si>
  <si>
    <t>5,50*0,60*2,5</t>
  </si>
  <si>
    <t>křídlo 2L</t>
  </si>
  <si>
    <t>1,82*0,40*2,5</t>
  </si>
  <si>
    <t>křídlo 2P</t>
  </si>
  <si>
    <t>1,20*0,40*2,5</t>
  </si>
  <si>
    <t>963051111</t>
  </si>
  <si>
    <t>Bourání mostní nosné konstrukce z ŽB</t>
  </si>
  <si>
    <t>-1988523189</t>
  </si>
  <si>
    <t>Bourání mostních konstrukcí nosných konstrukcí ze železového betonu</t>
  </si>
  <si>
    <t>https://podminky.urs.cz/item/CS_URS_2024_01/963051111</t>
  </si>
  <si>
    <t>ŽB deska nosné konstrukce tl. 0,23 m</t>
  </si>
  <si>
    <t>viz Propustek - stávající stav a bourací práce</t>
  </si>
  <si>
    <t>5,3*2,6*0,23</t>
  </si>
  <si>
    <t>963071112</t>
  </si>
  <si>
    <t>Demontáž ocelových prvků mostů šroubovaných nebo svařovaných přes 100 kg</t>
  </si>
  <si>
    <t>1235135231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</si>
  <si>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přes 100 kg</t>
  </si>
  <si>
    <t>https://podminky.urs.cz/item/CS_URS_2024_01/963071112</t>
  </si>
  <si>
    <t>demontáž ocelových prvků mostovky, vč. odvozu a likvidace zajištěné zhotovitelem stavby</t>
  </si>
  <si>
    <t>nosníky I160 - 8 KS, dl. 2,3 m -  0,8*54,2kg/m</t>
  </si>
  <si>
    <t>8*2,3*0,8*54,2</t>
  </si>
  <si>
    <t>966006211</t>
  </si>
  <si>
    <t>Odstranění svislých dopravních značek ze sloupů, sloupků nebo konzol</t>
  </si>
  <si>
    <t>-139107357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</si>
  <si>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</si>
  <si>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https://podminky.urs.cz/item/CS_URS_2024_01/966006211</t>
  </si>
  <si>
    <t>demontáž základních značek</t>
  </si>
  <si>
    <t>2+2</t>
  </si>
  <si>
    <t>966075141</t>
  </si>
  <si>
    <t>Odstranění kovového zábradlí vcelku</t>
  </si>
  <si>
    <t>435988789</t>
  </si>
  <si>
    <t>Odstranění různých konstrukcí na mostech kovového zábradlí vcelku</t>
  </si>
  <si>
    <t>https://podminky.urs.cz/item/CS_URS_2024_01/966075141</t>
  </si>
  <si>
    <t>demontáž vč. odvozu a likvidace zajištěné zhotovitelem stavby</t>
  </si>
  <si>
    <t>demontáž zábradlí čtyřmadlového na mostě</t>
  </si>
  <si>
    <t>sloupky (3+3) ks, dl. 1,1 m, TR 35 - 0,8*2,37 kg/m</t>
  </si>
  <si>
    <t>madlo TR28 - 0,8*1,85 kg/m, dl. 6*0,75m+8*2,0m</t>
  </si>
  <si>
    <t>4,4+4,4</t>
  </si>
  <si>
    <t>997</t>
  </si>
  <si>
    <t>Přesun sutě</t>
  </si>
  <si>
    <t>997211511</t>
  </si>
  <si>
    <t>Vodorovná doprava suti po suchu na vzdálenost do 1 km</t>
  </si>
  <si>
    <t>598368184</t>
  </si>
  <si>
    <t>Vodorovná doprava suti nebo vybouraných hmot suti se složením a hrubým urovnáním, na vzdálenost do 1 km</t>
  </si>
  <si>
    <t>https://podminky.urs.cz/item/CS_URS_2024_01/997211511</t>
  </si>
  <si>
    <t>997211519</t>
  </si>
  <si>
    <t>Příplatek ZKD 1 km u vodorovné dopravy suti</t>
  </si>
  <si>
    <t>1644366195</t>
  </si>
  <si>
    <t>Vodorovná doprava suti nebo vybouraných hmot suti se složením a hrubým urovnáním, na vzdálenost Příplatek k ceně za každý další započatý 1 km přes 1 km</t>
  </si>
  <si>
    <t>https://podminky.urs.cz/item/CS_URS_2024_01/997211519</t>
  </si>
  <si>
    <t>230,976*19 'Přepočtené koeficientem množství</t>
  </si>
  <si>
    <t>997211612</t>
  </si>
  <si>
    <t>Nakládání vybouraných hmot na dopravní prostředky pro vodorovnou dopravu</t>
  </si>
  <si>
    <t>-601894216</t>
  </si>
  <si>
    <t>Nakládání suti nebo vybouraných hmot na dopravní prostředky pro vodorovnou dopravu vybouraných hmot</t>
  </si>
  <si>
    <t>https://podminky.urs.cz/item/CS_URS_2024_01/997211612</t>
  </si>
  <si>
    <t>997221861</t>
  </si>
  <si>
    <t>Poplatek za uložení na recyklační skládce (skládkovné) stavebního odpadu z prostého betonu pod kódem 17 01 01</t>
  </si>
  <si>
    <t>1237348257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</si>
  <si>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</si>
  <si>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</si>
  <si>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20,064</t>
  </si>
  <si>
    <t>997221862</t>
  </si>
  <si>
    <t>Poplatek za uložení na recyklační skládce (skládkovné) stavebního odpadu z armovaného betonu pod kódem 17 01 01</t>
  </si>
  <si>
    <t>-1233723847</t>
  </si>
  <si>
    <t>Poplatek za uložení stavebního odpadu na recyklační skládce (skládkovné) z armovaného betonu zatříděného do Katalogu odpadů pod kódem 17 01 01</t>
  </si>
  <si>
    <t>https://podminky.urs.cz/item/CS_URS_2024_01/997221862</t>
  </si>
  <si>
    <t>54,576</t>
  </si>
  <si>
    <t>7,606</t>
  </si>
  <si>
    <t>997221873</t>
  </si>
  <si>
    <t>Poplatek za uložení na recyklační skládce (skládkovné) stavebního odpadu zeminy a kamení zatříděného do Katalogu odpadů pod kódem 17 05 04</t>
  </si>
  <si>
    <t>-1831907944</t>
  </si>
  <si>
    <t>https://podminky.urs.cz/item/CS_URS_2024_01/997221873</t>
  </si>
  <si>
    <t>3,263</t>
  </si>
  <si>
    <t>18,27</t>
  </si>
  <si>
    <t>27,72+47,25</t>
  </si>
  <si>
    <t>21,344</t>
  </si>
  <si>
    <t>997221875</t>
  </si>
  <si>
    <t>Poplatek za uložení na recyklační skládce (skládkovné) stavebního odpadu asfaltového bez obsahu dehtu zatříděného do Katalogu odpadů pod kódem 17 03 02</t>
  </si>
  <si>
    <t>-1283622346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</si>
  <si>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</si>
  <si>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</si>
  <si>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13,86</t>
  </si>
  <si>
    <t>15,939</t>
  </si>
  <si>
    <t>SO 201 - Most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</si>
  <si>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</si>
  <si>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</si>
  <si>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</si>
  <si>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89 - Ostatní konstrukce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</si>
  <si>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</si>
  <si>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</si>
  <si>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</si>
  <si>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</si>
  <si>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171152111</t>
  </si>
  <si>
    <t>Uložení sypaniny z hornin nesoudržných a sypkých do násypů zhutněných v aktivní zóně silnic a dálnic</t>
  </si>
  <si>
    <t>222695797</t>
  </si>
  <si>
    <t>Uložení sypaniny do zhutněných násypů pro silnice, dálnice a letiště s rozprostřením sypaniny ve vrstvách, s hrubým urovnáním a uzavřením povrchu násypu z hornin nesoudržných sypkých v aktivní zóně</t>
  </si>
  <si>
    <t>https://podminky.urs.cz/item/CS_URS_2024_01/171152111</t>
  </si>
  <si>
    <t>vrstva ŠD tl.  200 mm v aktivní zóně</t>
  </si>
  <si>
    <t>v místech plné kce vozovky</t>
  </si>
  <si>
    <t>16,0*4,2*0,20</t>
  </si>
  <si>
    <t>1962816524</t>
  </si>
  <si>
    <t>13,44*1,8 'Přepočtené koeficientem množství</t>
  </si>
  <si>
    <t>175151101</t>
  </si>
  <si>
    <t>Obsypání potrubí strojně sypaninou bez prohození, uloženou do 3 m</t>
  </si>
  <si>
    <t>-2122613282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</si>
  <si>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</si>
  <si>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</si>
  <si>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ochranný obsyp tubusu - kopaný materiál (ne drcený) fr. 0/16, ručně hutněný na 95% PS</t>
  </si>
  <si>
    <t>(7,7-2,4)*0,3*7,5</t>
  </si>
  <si>
    <t>58333651</t>
  </si>
  <si>
    <t>kamenivo těžené hrubé frakce 0/16</t>
  </si>
  <si>
    <t>487476926</t>
  </si>
  <si>
    <t>11,925*2 'Přepočtené koeficientem množství</t>
  </si>
  <si>
    <t>788484151</t>
  </si>
  <si>
    <t>zásyp kolem tubusu mimo ochranný obsyp</t>
  </si>
  <si>
    <t>štěrkopísek fr. 0/45, hutněný po vrstvách max. tl. 300 mm na 98% PS</t>
  </si>
  <si>
    <t>plochy planimetrovány z příloh č. 201.05, 201.06</t>
  </si>
  <si>
    <t>(23,53-4,4)*7,5</t>
  </si>
  <si>
    <t>58337600</t>
  </si>
  <si>
    <t>štěrkopísek frakce 0/45</t>
  </si>
  <si>
    <t>914004451</t>
  </si>
  <si>
    <t>143,475*2 'Přepočtené koeficientem množství</t>
  </si>
  <si>
    <t>181911102</t>
  </si>
  <si>
    <t>Úprava pláně v hornině třídy těžitelnosti I skupiny 1 až 2 se zhutněním ručně</t>
  </si>
  <si>
    <t>370833437</t>
  </si>
  <si>
    <t>Úprava pláně vyrovnáním výškových rozdílů ručně v hornině třídy těžitelnosti I skupiny 1 a 2 se zhutněním</t>
  </si>
  <si>
    <t>https://podminky.urs.cz/item/CS_URS_2024_01/181911102</t>
  </si>
  <si>
    <t>(16,0*5,3)</t>
  </si>
  <si>
    <t>212792211</t>
  </si>
  <si>
    <t>Odvodnění mostní opěry - drenážní flexibilní plastové potrubí DN 100</t>
  </si>
  <si>
    <t>788099261</t>
  </si>
  <si>
    <t>Odvodnění mostní opěry z plastových trub drenážní potrubí flexibilní DN 100</t>
  </si>
  <si>
    <t>https://podminky.urs.cz/item/CS_URS_2024_01/212792211</t>
  </si>
  <si>
    <t>příčná drenáž u plovoucí hydroizolace</t>
  </si>
  <si>
    <t>drenážní TR prům. 100 mm</t>
  </si>
  <si>
    <t>2*6,8</t>
  </si>
  <si>
    <t>212972112</t>
  </si>
  <si>
    <t>Opláštění drenážních trub filtrační textilií DN 100</t>
  </si>
  <si>
    <t>-820565280</t>
  </si>
  <si>
    <t>https://podminky.urs.cz/item/CS_URS_2024_01/212972112</t>
  </si>
  <si>
    <t>obalení drenáže prům. 150 mm geotextilií 600 g/m2, R.Š. 0,5 m</t>
  </si>
  <si>
    <t>220182021</t>
  </si>
  <si>
    <t>Uložení trubky HDPE do výkopu včetně fixace</t>
  </si>
  <si>
    <t>64</t>
  </si>
  <si>
    <t>14472999</t>
  </si>
  <si>
    <t>https://podminky.urs.cz/item/CS_URS_2024_01/220182021</t>
  </si>
  <si>
    <t>chráničky pro prostup drenáže čelní zdí</t>
  </si>
  <si>
    <t>2*0,6</t>
  </si>
  <si>
    <t>34571099</t>
  </si>
  <si>
    <t>trubka elektroinstalační dělená (chránička) D 138/160mm, HDPE</t>
  </si>
  <si>
    <t>128</t>
  </si>
  <si>
    <t>182422458</t>
  </si>
  <si>
    <t>1,2*1,1 'Přepočtené koeficientem množství</t>
  </si>
  <si>
    <t>274321118</t>
  </si>
  <si>
    <t>Základové pasy, prahy, věnce a ostruhy mostních konstrukcí ze ŽB C 30/37</t>
  </si>
  <si>
    <t>483863975</t>
  </si>
  <si>
    <t>Základové konstrukce z betonu železového pásy, prahy, věnce a ostruhy ve výkopu nebo na hlavách pilot C 30/37</t>
  </si>
  <si>
    <t>https://podminky.urs.cz/item/CS_URS_2024_01/274321118</t>
  </si>
  <si>
    <t>základ čelní zdi</t>
  </si>
  <si>
    <t>beton C30/37  XF2, XD1</t>
  </si>
  <si>
    <t>6,87*3,0*0,78</t>
  </si>
  <si>
    <t>274321191</t>
  </si>
  <si>
    <t>Příplatek k základovým pasům, prahům a věncům mostních konstrukcí ze ŽB za betonáž malého rozsahu do 25 m3</t>
  </si>
  <si>
    <t>-2119317872</t>
  </si>
  <si>
    <t>Základové konstrukce z betonu železového Příplatek k cenám za betonáž malého rozsahu do 25 m3</t>
  </si>
  <si>
    <t>https://podminky.urs.cz/item/CS_URS_2024_01/274321191</t>
  </si>
  <si>
    <t>274361411</t>
  </si>
  <si>
    <t>Výztuž základových pasů, prahů, věnců a ostruh ze svařovaných sítí do 3,5 kg/m2</t>
  </si>
  <si>
    <t>1076057543</t>
  </si>
  <si>
    <t>Výztuž základových konstrukcí pasů, prahů, věnců a ostruh ze svařovaných sítí, hmotnosti do 3,5 kg/m2</t>
  </si>
  <si>
    <t>https://podminky.urs.cz/item/CS_URS_2024_01/274361411</t>
  </si>
  <si>
    <t>výztuž čelní zdi</t>
  </si>
  <si>
    <t>4,1</t>
  </si>
  <si>
    <t>Svislé a kompletní konstrukce</t>
  </si>
  <si>
    <t>317321118</t>
  </si>
  <si>
    <t>Mostní římsy ze ŽB C 30/37</t>
  </si>
  <si>
    <t>-742058410</t>
  </si>
  <si>
    <t>Římsy ze železového betonu C 30/37</t>
  </si>
  <si>
    <t>https://podminky.urs.cz/item/CS_URS_2024_01/317321118</t>
  </si>
  <si>
    <t>římsa</t>
  </si>
  <si>
    <t>beton C30/37 XF4</t>
  </si>
  <si>
    <t>10,83*(0,25*0,4+0,55*0,26)</t>
  </si>
  <si>
    <t>317321191</t>
  </si>
  <si>
    <t>Příplatek k mostním římsám ze ŽB za betonáž malého rozsahu do 25 m3</t>
  </si>
  <si>
    <t>-269924934</t>
  </si>
  <si>
    <t>Římsy ze železového betonu Příplatek k cenám za betonáž malého rozsahu do 25 m3</t>
  </si>
  <si>
    <t>https://podminky.urs.cz/item/CS_URS_2024_01/317321191</t>
  </si>
  <si>
    <t>317353121</t>
  </si>
  <si>
    <t>Bednění mostních říms všech tvarů - zřízení</t>
  </si>
  <si>
    <t>-2112130650</t>
  </si>
  <si>
    <t>Bednění mostní římsy zřízení všech tvarů</t>
  </si>
  <si>
    <t>https://podminky.urs.cz/item/CS_URS_2024_01/317353121</t>
  </si>
  <si>
    <t>(0,25+0,4+0,26+0,8)*10,74+0,4*0,8*2</t>
  </si>
  <si>
    <t>317353221</t>
  </si>
  <si>
    <t>Bednění mostních říms všech tvarů - odstranění</t>
  </si>
  <si>
    <t>1479100584</t>
  </si>
  <si>
    <t>Bednění mostní římsy odstranění všech tvarů</t>
  </si>
  <si>
    <t>https://podminky.urs.cz/item/CS_URS_2024_01/317353221</t>
  </si>
  <si>
    <t>317361116</t>
  </si>
  <si>
    <t>Výztuž mostních říms z betonářské oceli 10 505</t>
  </si>
  <si>
    <t>-282934829</t>
  </si>
  <si>
    <t>Výztuž mostních železobetonových říms z betonářské oceli 10 505 (R) nebo BSt 500</t>
  </si>
  <si>
    <t>https://podminky.urs.cz/item/CS_URS_2024_01/317361116</t>
  </si>
  <si>
    <t>viz tvar a výztuž římsy</t>
  </si>
  <si>
    <t>0,167</t>
  </si>
  <si>
    <t>334323218</t>
  </si>
  <si>
    <t>Mostní křídla a závěrné zídky ze ŽB C 30/37</t>
  </si>
  <si>
    <t>-1614059854</t>
  </si>
  <si>
    <t>Mostní křídla a závěrné zídky z betonu železového C 30/37</t>
  </si>
  <si>
    <t>https://podminky.urs.cz/item/CS_URS_2024_01/334323218</t>
  </si>
  <si>
    <t>dřík čelní zdi tl. 550 mm</t>
  </si>
  <si>
    <t>beton C30/37 XF3</t>
  </si>
  <si>
    <t>křídlo 1P tl. 550 mm</t>
  </si>
  <si>
    <t>plocha 2,7 m2 planimetrována z tvaru čela</t>
  </si>
  <si>
    <t>2,7*0,55</t>
  </si>
  <si>
    <t>křídlo 2P tl. 550 mm</t>
  </si>
  <si>
    <t>plocha 3,0 m2 planimetrována z tvaru čela</t>
  </si>
  <si>
    <t>3,0*0,55</t>
  </si>
  <si>
    <t>334323291</t>
  </si>
  <si>
    <t>Příplatek k mostním křídlům a závěrným zídkám ze ŽB za betonáž malého rozsahu do 25 m3</t>
  </si>
  <si>
    <t>393262105</t>
  </si>
  <si>
    <t>Mostní křídla a závěrné zídky z betonu Příplatek k cenám za práce malého rozsahu do 25 m3</t>
  </si>
  <si>
    <t>https://podminky.urs.cz/item/CS_URS_2024_01/334323291</t>
  </si>
  <si>
    <t>334352112</t>
  </si>
  <si>
    <t>Bednění mostních křídel a závěrných zídek ze systémového bednění s výplní z palubek - zřízení</t>
  </si>
  <si>
    <t>631289827</t>
  </si>
  <si>
    <t>Bednění mostních křídel a závěrných zídek ze systémového bednění zřízení z palubek</t>
  </si>
  <si>
    <t>https://podminky.urs.cz/item/CS_URS_2024_01/334352112</t>
  </si>
  <si>
    <t>bednění základu</t>
  </si>
  <si>
    <t>(3,0+3,0+6,7+6,9)*0,8</t>
  </si>
  <si>
    <t>bednění dříku a křídel</t>
  </si>
  <si>
    <t xml:space="preserve">(6,74+7,4)*3,0+0,55*(1,14+0,50+2*0,77+2*2,40)+(2,0+0,77)*0,5*2,0*2+(2,18+0,77)*0,5*2,0*2 </t>
  </si>
  <si>
    <t>334352212</t>
  </si>
  <si>
    <t>Bednění mostních křídel a závěrných zídek ze systémového bednění s výplní z palubek - odstranění</t>
  </si>
  <si>
    <t>-813945559</t>
  </si>
  <si>
    <t>Bednění mostních křídel a závěrných zídek ze systémového bednění odstranění z palubek</t>
  </si>
  <si>
    <t>https://podminky.urs.cz/item/CS_URS_2024_01/334352212</t>
  </si>
  <si>
    <t>348171111</t>
  </si>
  <si>
    <t>Osazení mostního ocelového zábradlí nesnímatelného do betonu říms přímo</t>
  </si>
  <si>
    <t>972057609</t>
  </si>
  <si>
    <t>Osazení mostního ocelového zábradlí přímo do betonu říms</t>
  </si>
  <si>
    <t>https://podminky.urs.cz/item/CS_URS_2024_01/348171111</t>
  </si>
  <si>
    <t xml:space="preserve">Mostní zábradlí h=1,1 m se svislou výplní </t>
  </si>
  <si>
    <t>M3401</t>
  </si>
  <si>
    <t>1192398929</t>
  </si>
  <si>
    <t xml:space="preserve">Poznámka k položce:_x000D_
"z otevřených profilů"_x000D_
"6x sloupek I 100, madlo a sp. vodorovný prut U 100, výplň PLO 40x5_x000D_
_x000D_
Protikorozní ochrana zábradlí bude provedena v souladu s přílohou 19.B.P5 TKP 19B:_x000D_
Ochranný systém bude typu IIIB, 3‑4 vrstvý:_x000D_
Žárové zinkování ponorem tl.  70 mikronů_x000D_
Epoxid dvoukomponentní plněný lamelárními nebo_x000D_
     vláknitými pigmenty (1-2 vrstvy) tl.  150 mikronů_x000D_
 Alifatický polyuretan tl. 60 mikronů_x000D_
     Celk. tloušťka ochranných vrstev 280 mikronů_x000D_
Systém PKO bude odolný proti agresivitě prostředí C4+K8._x000D_
</t>
  </si>
  <si>
    <t>Vodorovné konstrukce</t>
  </si>
  <si>
    <t>451313531</t>
  </si>
  <si>
    <t>Podkladní vrstva z betonu prostého se zvýšenými nároky na prostředí pod dlažbu tl přes 150 do 200 mm</t>
  </si>
  <si>
    <t>-2045399018</t>
  </si>
  <si>
    <t>Podkladní vrstva z betonu prostého pod dlažbu se zvýšenými nároky na prostředí tl. přes 150 do 200 mm</t>
  </si>
  <si>
    <t>https://podminky.urs.cz/item/CS_URS_2024_01/451313531</t>
  </si>
  <si>
    <t>betonové lože pod kam. dlažbu tl. 200 mm</t>
  </si>
  <si>
    <t>beton C25/30n XF3</t>
  </si>
  <si>
    <t>11,8*1,0</t>
  </si>
  <si>
    <t>451541111</t>
  </si>
  <si>
    <t>Lože pod potrubí otevřený výkop ze štěrkodrtě</t>
  </si>
  <si>
    <t>1674060396</t>
  </si>
  <si>
    <t>Lože pod potrubí, stoky a drobné objekty v otevřeném výkopu ze štěrkodrtě 0-63 mm</t>
  </si>
  <si>
    <t>https://podminky.urs.cz/item/CS_URS_2024_01/451541111</t>
  </si>
  <si>
    <t>podsyp pod tubus</t>
  </si>
  <si>
    <t>hutněný štěrk G3/G-F, Id=0,67, Edef=80 MPa</t>
  </si>
  <si>
    <t>7,3*0,65*6,4</t>
  </si>
  <si>
    <t>451573111</t>
  </si>
  <si>
    <t>Lože pod potrubí otevřený výkop ze štěrkopísku</t>
  </si>
  <si>
    <t>-1925833808</t>
  </si>
  <si>
    <t>Lože pod potrubí, stoky a drobné objekty v otevřeném výkopu z písku a štěrkopísku do 63 mm</t>
  </si>
  <si>
    <t>https://podminky.urs.cz/item/CS_URS_2024_01/451573111</t>
  </si>
  <si>
    <t>nehutněný štěrkopísek ŠPA fr. 0/8 mm, tl. 100 mm</t>
  </si>
  <si>
    <t>8,9*0,1*3,0</t>
  </si>
  <si>
    <t>452311141</t>
  </si>
  <si>
    <t>Podkladní desky z betonu prostého bez zvýšených nároků na prostředí tř. C 16/20 otevřený výkop</t>
  </si>
  <si>
    <t>755102153</t>
  </si>
  <si>
    <t>Podkladní a zajišťovací konstrukce z betonu prostého v otevřeném výkopu bez zvýšených nároků na prostředí desky pod potrubí, stoky a drobné objekty z betonu tř. C 16/20</t>
  </si>
  <si>
    <t>https://podminky.urs.cz/item/CS_URS_2024_01/452311141</t>
  </si>
  <si>
    <t>podkladní beton C16/20 X0 tl. 100 mm pod základem</t>
  </si>
  <si>
    <t xml:space="preserve">(0,4+6,87)*3,4*0,1 </t>
  </si>
  <si>
    <t>452312162</t>
  </si>
  <si>
    <t>Sedlové lože z betonu prostého se zvýšenými nároky na prostředí tř. C 25/30 otevřený výkop</t>
  </si>
  <si>
    <t>-1823503167</t>
  </si>
  <si>
    <t>Podkladní a zajišťovací konstrukce z betonu prostého v otevřeném výkopu se zvýšenými nároky na prostředí sedlové lože pod potrubí z betonu tř. C 25/30</t>
  </si>
  <si>
    <t>https://podminky.urs.cz/item/CS_URS_2024_01/452312162</t>
  </si>
  <si>
    <t>úprava dna toku v tubusu</t>
  </si>
  <si>
    <t>bet. lože pod kamennou dlažbu - beton C25/30n XF3</t>
  </si>
  <si>
    <t>plocha 0,65 m2 planimetrována z podélného řezu</t>
  </si>
  <si>
    <t xml:space="preserve">0,65*8,86 </t>
  </si>
  <si>
    <t>452351111</t>
  </si>
  <si>
    <t>Bednění podkladních desek nebo sedlového lože pod potrubí, stoky a drobné objekty otevřený výkop zřízení</t>
  </si>
  <si>
    <t>-1702706080</t>
  </si>
  <si>
    <t>Bednění podkladních a zajišťovacích konstrukcí v otevřeném výkopu desek nebo sedlových loží pod potrubí, stoky a drobné objekty zřízení</t>
  </si>
  <si>
    <t>https://podminky.urs.cz/item/CS_URS_2024_01/452351111</t>
  </si>
  <si>
    <t>bednění podkladního betonu</t>
  </si>
  <si>
    <t>17,74*0,1</t>
  </si>
  <si>
    <t>452351112</t>
  </si>
  <si>
    <t>Bednění podkladních desek nebo sedlového lože pod potrubí, stoky a drobné objekty otevřený výkop odstranění</t>
  </si>
  <si>
    <t>-820532251</t>
  </si>
  <si>
    <t>Bednění podkladních a zajišťovacích konstrukcí v otevřeném výkopu desek nebo sedlových loží pod potrubí, stoky a drobné objekty odstranění</t>
  </si>
  <si>
    <t>https://podminky.urs.cz/item/CS_URS_2024_01/452351112</t>
  </si>
  <si>
    <t>465512228</t>
  </si>
  <si>
    <t>Dlažba z lomového kamene na sucho se zalitím spár maltou cementovou tl 150 mm</t>
  </si>
  <si>
    <t>-1952953156</t>
  </si>
  <si>
    <t>Dlažba z lomového kamene lomařsky upraveného vodorovná nebo ve sklonu na sucho, se zalitím spár cementovou maltou, tl. 150 mm</t>
  </si>
  <si>
    <t>https://podminky.urs.cz/item/CS_URS_2024_01/465512228</t>
  </si>
  <si>
    <t>kamenná dlažba na vtoku tl. 150 mm</t>
  </si>
  <si>
    <t>spárování cem. maltou s odolností XF4</t>
  </si>
  <si>
    <t>465512328</t>
  </si>
  <si>
    <t>Dlažba z lomového kamene na sucho se zalitím spár maltou cementovou tl 200 mm</t>
  </si>
  <si>
    <t>1441868250</t>
  </si>
  <si>
    <t>Dlažba z lomového kamene lomařsky upraveného vodorovná nebo ve sklonu na sucho, se zalitím spár cementovou maltou, tl. 200 mm</t>
  </si>
  <si>
    <t>https://podminky.urs.cz/item/CS_URS_2024_01/465512328</t>
  </si>
  <si>
    <t>kamenná dlažba tl. 200 mm</t>
  </si>
  <si>
    <t>spárována cementovou maltou s odolností XF4</t>
  </si>
  <si>
    <t>3,0*8,86</t>
  </si>
  <si>
    <t>564851011</t>
  </si>
  <si>
    <t>Podklad ze štěrkodrtě ŠD plochy do 100 m2 tl 150 mm</t>
  </si>
  <si>
    <t>1189371595</t>
  </si>
  <si>
    <t>Podklad ze štěrkodrti ŠD s rozprostřením a zhutněním plochy jednotlivě do 100 m2, po zhutnění tl. 150 mm</t>
  </si>
  <si>
    <t>https://podminky.urs.cz/item/CS_URS_2024_01/564851011</t>
  </si>
  <si>
    <t>v místě plné kce vozovky ŠDA 0/32 GE v tl. 150 mm</t>
  </si>
  <si>
    <t>16,0*5,3</t>
  </si>
  <si>
    <t>564861011</t>
  </si>
  <si>
    <t>Podklad ze štěrkodrtě ŠD plochy do 100 m2 tl 200 mm</t>
  </si>
  <si>
    <t>-1822757116</t>
  </si>
  <si>
    <t>Podklad ze štěrkodrti ŠD s rozprostřením a zhutněním plochy jednotlivě do 100 m2, po zhutnění tl. 200 mm</t>
  </si>
  <si>
    <t>https://podminky.urs.cz/item/CS_URS_2024_01/564861011</t>
  </si>
  <si>
    <t>v místě plné kce vozovky ŠDA 0/63 GE v tl. 200 mm</t>
  </si>
  <si>
    <t>16,0*5,0</t>
  </si>
  <si>
    <t>565166102</t>
  </si>
  <si>
    <t>Asfaltový beton vrstva podkladní ACP 22 (obalované kamenivo OKH) tl 90 mm š do 1,5 m</t>
  </si>
  <si>
    <t>-615767263</t>
  </si>
  <si>
    <t>Asfaltový beton vrstva podkladní ACP 22 (obalované kamenivo hrubozrnné - OKH) s rozprostřením a zhutněním v pruhu šířky do 1,5 m, po zhutnění tl. 90 mm</t>
  </si>
  <si>
    <t>https://podminky.urs.cz/item/CS_URS_2024_01/565166102</t>
  </si>
  <si>
    <t>plná kce vozovky</t>
  </si>
  <si>
    <t>16,0*4,2</t>
  </si>
  <si>
    <t>569903311</t>
  </si>
  <si>
    <t>Zřízení zemních krajnic se zhutněním</t>
  </si>
  <si>
    <t>372356648</t>
  </si>
  <si>
    <t>Zřízení zemních krajnic z hornin jakékoliv třídy se zhutněním</t>
  </si>
  <si>
    <t>https://podminky.urs.cz/item/CS_URS_2024_01/569903311</t>
  </si>
  <si>
    <t>krajnice na vtokové straně tl. 0,15 m s posypem kamennou drtí fr. 0/32</t>
  </si>
  <si>
    <t>34,8*1,5*0,15</t>
  </si>
  <si>
    <t>1503855623</t>
  </si>
  <si>
    <t>7,83*1,8 'Přepočtené koeficientem množství</t>
  </si>
  <si>
    <t>573191111</t>
  </si>
  <si>
    <t>Postřik infiltrační kationaktivní emulzí v množství 1 kg/m2</t>
  </si>
  <si>
    <t>-1418950439</t>
  </si>
  <si>
    <t>Postřik infiltrační kationaktivní emulzí v množství 1,00 kg/m2</t>
  </si>
  <si>
    <t>https://podminky.urs.cz/item/CS_URS_2024_01/573191111</t>
  </si>
  <si>
    <t>v místě plné kce vozovky</t>
  </si>
  <si>
    <t>16,0*4,3</t>
  </si>
  <si>
    <t>573211109</t>
  </si>
  <si>
    <t>Postřik živičný spojovací z asfaltu v množství 0,50 kg/m2</t>
  </si>
  <si>
    <t>147432802</t>
  </si>
  <si>
    <t>Postřik spojovací PS bez posypu kamenivem z asfaltu silničního, v množství 0,50 kg/m2</t>
  </si>
  <si>
    <t>https://podminky.urs.cz/item/CS_URS_2024_01/573211109</t>
  </si>
  <si>
    <t xml:space="preserve">v místě plné kce mezi ACL 16+ a ACP 22+ </t>
  </si>
  <si>
    <t xml:space="preserve">v délce úpravy vozovky - ZÚ-KÚ, mezi ACO 11+ a ACL 16+ </t>
  </si>
  <si>
    <t>32,72*4,2</t>
  </si>
  <si>
    <t>577144111</t>
  </si>
  <si>
    <t>Asfaltový beton vrstva obrusná ACO 11+ (ABS) tř. I tl 50 mm š do 3 m z nemodifikovaného asfaltu</t>
  </si>
  <si>
    <t>2057019838</t>
  </si>
  <si>
    <t>Asfaltový beton vrstva obrusná ACO 11 (ABS) s rozprostřením a se zhutněním z nemodifikovaného asfaltu v pruhu šířky do 3 m tř. I (ACO 11+), po zhutnění tl. 50 mm</t>
  </si>
  <si>
    <t>https://podminky.urs.cz/item/CS_URS_2024_01/577144111</t>
  </si>
  <si>
    <t>v délce úpravy vozovky</t>
  </si>
  <si>
    <t>577155032</t>
  </si>
  <si>
    <t>Asfaltový beton vrstva ložní ACL 16 (ABVH) tl 60 mm š do 1,5 m z modifikovaného asfaltu</t>
  </si>
  <si>
    <t>-340065127</t>
  </si>
  <si>
    <t>Asfaltový beton vrstva ložní ACL 16 (ABH) s rozprostřením a zhutněním z modifikovaného asfaltu v pruhu šířky do 1,5 m, po zhutnění tl. 60 mm</t>
  </si>
  <si>
    <t>https://podminky.urs.cz/item/CS_URS_2024_01/577155032</t>
  </si>
  <si>
    <t xml:space="preserve">v místě plné kce vozovky </t>
  </si>
  <si>
    <t>Úpravy povrchů, podlahy a osazování výplní</t>
  </si>
  <si>
    <t>628611101</t>
  </si>
  <si>
    <t>Nátěr betonu mostu epoxidový 1x impregnační S1 (OS-A)</t>
  </si>
  <si>
    <t>-1464324532</t>
  </si>
  <si>
    <t>Nátěr mostních betonových konstrukcí epoxidový 1x impregnační S1 (OS-A)</t>
  </si>
  <si>
    <t>https://podminky.urs.cz/item/CS_URS_2024_01/628611101</t>
  </si>
  <si>
    <t>hydrofobní impregnační  nátěr</t>
  </si>
  <si>
    <t xml:space="preserve">(0,15+0,8+0,4+0,25)*10,72+(0,26*0,55+0,25*0,4)*2 </t>
  </si>
  <si>
    <t>628611102</t>
  </si>
  <si>
    <t>Nátěr betonu mostu epoxidový 2x ochranný nepružný S2 (OS-B)</t>
  </si>
  <si>
    <t>-1677720464</t>
  </si>
  <si>
    <t>Nátěr mostních betonových konstrukcí epoxidový 2x ochranný nepružný S2 (OS-B)</t>
  </si>
  <si>
    <t>https://podminky.urs.cz/item/CS_URS_2024_01/628611102</t>
  </si>
  <si>
    <t>nátěr římsy typ S2 dle tab. č. 5 TKP 31</t>
  </si>
  <si>
    <t>pro zvýšení přilnavosti vozovkových vrstev</t>
  </si>
  <si>
    <t>0,12*10,72</t>
  </si>
  <si>
    <t>628611131</t>
  </si>
  <si>
    <t>Nátěr betonu mostu akrylátový 2x ochranný pružný S4 (OS-C)</t>
  </si>
  <si>
    <t>-1938492194</t>
  </si>
  <si>
    <t>Nátěr mostních betonových konstrukcí akrylátový na siloxanové a plasticko-elastické bázi 2x ochranný pružný S4 (OS-C (OS 4))</t>
  </si>
  <si>
    <t>https://podminky.urs.cz/item/CS_URS_2024_01/628611131</t>
  </si>
  <si>
    <t>ochranný nátěr římsy typ S4 dle tab. č. 5 TKP 31</t>
  </si>
  <si>
    <t>(0,15+0,15)*10,72</t>
  </si>
  <si>
    <t>89</t>
  </si>
  <si>
    <t>Ostatní konstrukce</t>
  </si>
  <si>
    <t>8901</t>
  </si>
  <si>
    <t xml:space="preserve">Nosná konstrukce - tubus - flexibilní ocelová konstrukce </t>
  </si>
  <si>
    <t>-2108343966</t>
  </si>
  <si>
    <t xml:space="preserve">Poznámka k položce:_x000D_
Světlý průměr 2,75 m/1,95 m _x000D_
Tloušťka plechu 3,5 mm_x000D_
Mez kluzu oceli 250 MPa_x000D_
Typ vlny 125 x 26 mm_x000D_
Spodní délka v ose 8,86 m_x000D_
Délky trub_x000D_
Počet spojek 1_x000D_
"PKO: vrstva žárového zinku tl. 42 μm nanášená ponorem + polyetylenová folie tl. 250 μm nalaminovaná oboustranně (životnost trouby &gt; 100 let - rychlost proudění vody &lt; 4.6 m/s, voda obsahuje jen písčité nebo štěrkovité splaveniny, rezistivita zeminy &gt; 1500 Ωcm a 5&lt; pH &lt;9)"_x000D_
"včetně dopravy plně vytíženými kamiony k místu určení přístupném pro kamion"_x000D_
"k použitým materiálům budou dodány: Prohlášení o vlastnostech a Certifikát CE"_x000D_
"Objednatel zajistí plochu šířky 5 metrů pro zdvihací techniku použitou pro montáž konstrukce (autojeřáb, auto s hydraulickou rukou). Největší vzdálenost mezi osou otáčení zdvihacího stroje a plošiny pro osazení trub před stávajícím vtokovým čelem bude 16 m. Pokud bude tato vzdálenost větší a z tohoto důvodu se bude muset použít zdvihací stroj s větším dosahem, s tím spojené náklady budou na objednateli uplatňovány jako vícepráce. Objednatel umožní příjezd zdvihacího stroje na tuto plochu z přístupové komunikace. Objednatel zajistí příjezd kamionu do takového místa, kde ho bude schopen zdvihací stroj stojící na výše jmenované ploše vyložit."_x000D_
</t>
  </si>
  <si>
    <t>901</t>
  </si>
  <si>
    <t>Tabulka s ev. číslem mostu, a sloupku na obou stranách mostu</t>
  </si>
  <si>
    <t>ks</t>
  </si>
  <si>
    <t>-820442778</t>
  </si>
  <si>
    <t>902</t>
  </si>
  <si>
    <t xml:space="preserve">Soubor R položka - úprava pracovních, smršťovacích a dilatačních spar čelní zdi a římsy </t>
  </si>
  <si>
    <t>-115690958</t>
  </si>
  <si>
    <t>911334621</t>
  </si>
  <si>
    <t>Mostní svodidlo ocelové jednostranné úrovně zádržnosti H2</t>
  </si>
  <si>
    <t>-462977489</t>
  </si>
  <si>
    <t>Mostní svodidla ocelová s osazením sloupků kotvením do mostní konstrukce, se svodnicí jednostranné, úrovně zádržnosti H2</t>
  </si>
  <si>
    <t>https://podminky.urs.cz/item/CS_URS_2024_01/911334621</t>
  </si>
  <si>
    <t xml:space="preserve">Poznámka k položce:_x000D_
"zakončené výškovými náběhy"_x000D_
"certifikovaný výrobek"_x000D_
</t>
  </si>
  <si>
    <t>silniční svodidlo úroveň zadržení H2</t>
  </si>
  <si>
    <t>914111111</t>
  </si>
  <si>
    <t>Montáž svislé dopravní značky do velikosti 1 m2 objímkami na sloupek nebo konzolu</t>
  </si>
  <si>
    <t>1267170140</t>
  </si>
  <si>
    <t>Montáž svislé dopravní značky základní velikosti do 1 m2 objímkami na sloupky nebo konzoly</t>
  </si>
  <si>
    <t>https://podminky.urs.cz/item/CS_URS_2024_01/914111111</t>
  </si>
  <si>
    <t>tabulka s ev. číslem mostu</t>
  </si>
  <si>
    <t>na sloupku na obou stranách mostu</t>
  </si>
  <si>
    <t>dopravní značení IS15a na sloupku</t>
  </si>
  <si>
    <t>označení toku na obou stranách mostu</t>
  </si>
  <si>
    <t>52</t>
  </si>
  <si>
    <t>40445637</t>
  </si>
  <si>
    <t>informativní značky směrové IS15a, IS20 700x500mm</t>
  </si>
  <si>
    <t>-1774363999</t>
  </si>
  <si>
    <t>53</t>
  </si>
  <si>
    <t>40445650</t>
  </si>
  <si>
    <t>Tabulka s ev. číslem mostu</t>
  </si>
  <si>
    <t>-141003190</t>
  </si>
  <si>
    <t>54</t>
  </si>
  <si>
    <t>914511113</t>
  </si>
  <si>
    <t>Montáž sloupku dopravních značek délky do 3,5 m s betonovým základem a patkou D 70 mm</t>
  </si>
  <si>
    <t>-1403038419</t>
  </si>
  <si>
    <t>Montáž sloupku dopravních značek délky do 3,5 m do hliníkové patky pro sloupek D 70 mm</t>
  </si>
  <si>
    <t>https://podminky.urs.cz/item/CS_URS_2024_01/914511113</t>
  </si>
  <si>
    <t>55</t>
  </si>
  <si>
    <t>40445230</t>
  </si>
  <si>
    <t>sloupek pro dopravní značku Zn D 70mm v 3,5m</t>
  </si>
  <si>
    <t>99557697</t>
  </si>
  <si>
    <t>56</t>
  </si>
  <si>
    <t>919112212</t>
  </si>
  <si>
    <t>Řezání spár pro vytvoření komůrky š 10 mm hl 20 mm pro těsnící zálivku v živičném krytu</t>
  </si>
  <si>
    <t>-1911798227</t>
  </si>
  <si>
    <t>Řezání dilatačních spár v živičném krytu vytvoření komůrky pro těsnící zálivku šířky 10 mm, hloubky 20 mm</t>
  </si>
  <si>
    <t>https://podminky.urs.cz/item/CS_URS_2024_01/919112212</t>
  </si>
  <si>
    <t>podél bet. římsy čelní zdi a navazujících obrub</t>
  </si>
  <si>
    <t>10,9+1,5+2,0</t>
  </si>
  <si>
    <t>v místech napojení na s.s. - po pokládce obrusné vrstvy</t>
  </si>
  <si>
    <t>2*4,2</t>
  </si>
  <si>
    <t>57</t>
  </si>
  <si>
    <t>919121212</t>
  </si>
  <si>
    <t>Těsnění spár zálivkou za studena pro komůrky š 10 mm hl 20 mm bez těsnicího profilu</t>
  </si>
  <si>
    <t>1811965050</t>
  </si>
  <si>
    <t>Utěsnění dilatačních spár zálivkou za studena v cementobetonovém nebo živičném krytu včetně adhezního nátěru bez těsnicího profilu pod zálivkou, pro komůrky šířky 10 mm, hloubky 20 mm</t>
  </si>
  <si>
    <t>https://podminky.urs.cz/item/CS_URS_2024_01/919121212</t>
  </si>
  <si>
    <t>zalití spár mezi stávající a novou vozovkou, trvale pružnou zálivkou za horka typu N2, 20x30 mm, vč. spojovacího nátěru</t>
  </si>
  <si>
    <t>58</t>
  </si>
  <si>
    <t>919535556</t>
  </si>
  <si>
    <t>Obetonování trubního propustku betonem se zvýšenými nároky na prostředí tř. C 25/30</t>
  </si>
  <si>
    <t>1790816965</t>
  </si>
  <si>
    <t>Obetonování trubního propustku betonem prostým se zvýšenými nároky na prostředí tř. C 25/30</t>
  </si>
  <si>
    <t>https://podminky.urs.cz/item/CS_URS_2024_01/919535556</t>
  </si>
  <si>
    <t>betonový základ na vtoku pod koncem tubusu</t>
  </si>
  <si>
    <t>horní povrch vyprofilovaný dle tvaru dna tubusu</t>
  </si>
  <si>
    <t>beton C25/30 XF30</t>
  </si>
  <si>
    <t>3,1*0,5*1,2</t>
  </si>
  <si>
    <t>59</t>
  </si>
  <si>
    <t>1421777757</t>
  </si>
  <si>
    <t>plovoucí hydroizolace</t>
  </si>
  <si>
    <t>geotextilie 600 g/m2 - nad a pod fólií HDPE</t>
  </si>
  <si>
    <t>2*6,0*5,6</t>
  </si>
  <si>
    <t>67,2*1,15 'Přepočtené koeficientem množství</t>
  </si>
  <si>
    <t>60</t>
  </si>
  <si>
    <t>-90075612</t>
  </si>
  <si>
    <t>geotextilie 600 g/m2 s ochrannou a drenážní funkcí , tl. 6 mm, tažnost min. 70 %</t>
  </si>
  <si>
    <t>základ</t>
  </si>
  <si>
    <t>((0,7+1,96+3,24+0,7)*6,70+3,0*0,8*2)*1,15</t>
  </si>
  <si>
    <t>líc dříku a křídel" "plochy planimetrovány z přílohy tvar čelní zdi</t>
  </si>
  <si>
    <t>10,1*1,15</t>
  </si>
  <si>
    <t>rub dříku a křídel" "plochy planimetrovány z přílohy tvar čelní zdi</t>
  </si>
  <si>
    <t>(24,4-4,2)*1,15</t>
  </si>
  <si>
    <t>boky křídel</t>
  </si>
  <si>
    <t>((0,75+2,4+1,04+0,75+2,4+0,4)*0,55)*1,15</t>
  </si>
  <si>
    <t>61</t>
  </si>
  <si>
    <t>919726231</t>
  </si>
  <si>
    <t>Geotextilie pro vyztužení, separaci a filtraci tkaná z polyesteru podélná/příčná pevnost 600/100 kN/m</t>
  </si>
  <si>
    <t>340758106</t>
  </si>
  <si>
    <t>Geotextilie tkaná pro vyztužení, separaci nebo filtraci z polyesteru, podélná/příčná pevnost v tahu 600/100 kN/m</t>
  </si>
  <si>
    <t>https://podminky.urs.cz/item/CS_URS_2024_01/919726231</t>
  </si>
  <si>
    <t>separační geotextilie v základové spáře čelní zdi a pod tubusem NK</t>
  </si>
  <si>
    <t>geotextilie pletená z polyesteru</t>
  </si>
  <si>
    <t>(6,0*8,0+4,5*8,0)</t>
  </si>
  <si>
    <t>62</t>
  </si>
  <si>
    <t>939191011</t>
  </si>
  <si>
    <t>Zřízení bednění konstrukcí pozemních komunikací</t>
  </si>
  <si>
    <t>-1279292352</t>
  </si>
  <si>
    <t>Bednění konstrukcí pozemních komunikací svislé i skloněné zřízení</t>
  </si>
  <si>
    <t>https://podminky.urs.cz/item/CS_URS_2024_01/939191011</t>
  </si>
  <si>
    <t>3,1*1,2*2+0,5*1,2*2</t>
  </si>
  <si>
    <t>63</t>
  </si>
  <si>
    <t>939191021</t>
  </si>
  <si>
    <t>Odstranění bednění konstrukcí pozemních komunikací</t>
  </si>
  <si>
    <t>-1396567378</t>
  </si>
  <si>
    <t>Bednění konstrukcí pozemních komunikací svislé i skloněné odstranění</t>
  </si>
  <si>
    <t>https://podminky.urs.cz/item/CS_URS_2024_01/939191021</t>
  </si>
  <si>
    <t>939591040</t>
  </si>
  <si>
    <t>Výztuž konstrukcí pozemních komunikací ze svařovaných sítí</t>
  </si>
  <si>
    <t>1639019593</t>
  </si>
  <si>
    <t>Výztuž konstrukcí pozemních komunikací ze sítí svařovaných</t>
  </si>
  <si>
    <t>https://podminky.urs.cz/item/CS_URS_2024_01/939591040</t>
  </si>
  <si>
    <t>výztuž základu - svař. síť prům. 8/100x8/100 mm, ocel B500A</t>
  </si>
  <si>
    <t>12*0,0079</t>
  </si>
  <si>
    <t>0,095*1,1 'Přepočtené koeficientem množství</t>
  </si>
  <si>
    <t>65</t>
  </si>
  <si>
    <t>953961213</t>
  </si>
  <si>
    <t>Kotva chemickou patronou M 12 hl 110 mm do betonu, ŽB nebo kamene s vyvrtáním otvoru</t>
  </si>
  <si>
    <t>46664811</t>
  </si>
  <si>
    <t>Kotva chemická s vyvrtáním otvoru do betonu, železobetonu nebo tvrdého kamene chemická patrona, velikost M 12, hloubka 110 mm</t>
  </si>
  <si>
    <t>https://podminky.urs.cz/item/CS_URS_2024_01/953961213</t>
  </si>
  <si>
    <t>mostní zábradlí</t>
  </si>
  <si>
    <t>kotvení - lepené kotvy M12 8.8</t>
  </si>
  <si>
    <t>4*6</t>
  </si>
  <si>
    <t>66</t>
  </si>
  <si>
    <t>953961216</t>
  </si>
  <si>
    <t>Kotva chemickou patronou M 24 hl 210 mm do betonu, ŽB nebo kamene s vyvrtáním otvoru</t>
  </si>
  <si>
    <t>648843506</t>
  </si>
  <si>
    <t>Kotva chemická s vyvrtáním otvoru do betonu, železobetonu nebo tvrdého kamene chemická patrona, velikost M 24, hloubka 210 mm</t>
  </si>
  <si>
    <t>https://podminky.urs.cz/item/CS_URS_2024_01/953961216</t>
  </si>
  <si>
    <t>kotva římsy do vývrtu - ŠR M24, PKO zinkování ponorem min. tl. zaschlého filmu 80 mikronů</t>
  </si>
  <si>
    <t>67</t>
  </si>
  <si>
    <t>953965122</t>
  </si>
  <si>
    <t>Kotevní šroub pro chemické kotvy M 12 dl 220 mm</t>
  </si>
  <si>
    <t>115908044</t>
  </si>
  <si>
    <t>Kotva chemická s vyvrtáním otvoru kotevní šrouby pro chemické kotvy, velikost M 12, délka 220 mm</t>
  </si>
  <si>
    <t>https://podminky.urs.cz/item/CS_URS_2024_01/953965122</t>
  </si>
  <si>
    <t>68</t>
  </si>
  <si>
    <t>953965151</t>
  </si>
  <si>
    <t>Kotevní šroub pro chemické kotvy M 24 dl 290 mm</t>
  </si>
  <si>
    <t>1352532911</t>
  </si>
  <si>
    <t>Kotva chemická s vyvrtáním otvoru kotevní šrouby pro chemické kotvy, velikost M 24, délka 290 mm</t>
  </si>
  <si>
    <t>https://podminky.urs.cz/item/CS_URS_2024_01/953965151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</si>
  <si>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</si>
  <si>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</si>
  <si>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</si>
  <si>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</si>
  <si>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</si>
  <si>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-1179236153</t>
  </si>
  <si>
    <t>Přesun hmot pro komunikace s krytem z kameniva, monolitickým betonovým nebo živičným dopravní vzdálenost do 200 m jakékoliv délky objektu</t>
  </si>
  <si>
    <t>https://podminky.urs.cz/item/CS_URS_2024_01/998225111</t>
  </si>
  <si>
    <t>PSV</t>
  </si>
  <si>
    <t>Práce a dodávky PSV</t>
  </si>
  <si>
    <t>711</t>
  </si>
  <si>
    <t>Izolace proti vodě, vlhkosti a plynům</t>
  </si>
  <si>
    <t>70</t>
  </si>
  <si>
    <t>711112001</t>
  </si>
  <si>
    <t>Provedení izolace proti zemní vlhkosti svislé za studena nátěrem penetračním</t>
  </si>
  <si>
    <t>-384186964</t>
  </si>
  <si>
    <t>Provedení izolace proti zemní vlhkosti natěradly a tmely za studena na ploše svislé S nátěrem penetračním</t>
  </si>
  <si>
    <t>https://podminky.urs.cz/item/CS_URS_2024_01/711112001</t>
  </si>
  <si>
    <t>1xALP</t>
  </si>
  <si>
    <t>(0,7+1,96+3,24+0,7)*6,70+3,0*0,8*2</t>
  </si>
  <si>
    <t>líc dříku a křídel</t>
  </si>
  <si>
    <t>plochy planimetrovány z přílohy tvar čelní zdi</t>
  </si>
  <si>
    <t xml:space="preserve">10,1 </t>
  </si>
  <si>
    <t>rub dříku a křídel</t>
  </si>
  <si>
    <t>24,4-4,2</t>
  </si>
  <si>
    <t>(0,75+2,4+1,04+0,75+2,4+0,4)*0,55</t>
  </si>
  <si>
    <t>71</t>
  </si>
  <si>
    <t>11163150</t>
  </si>
  <si>
    <t>lak penetrační asfaltový</t>
  </si>
  <si>
    <t>-203744902</t>
  </si>
  <si>
    <t>83,577*0,00034 'Přepočtené koeficientem množství</t>
  </si>
  <si>
    <t>72</t>
  </si>
  <si>
    <t>711112002</t>
  </si>
  <si>
    <t>Provedení izolace proti zemní vlhkosti svislé za studena lakem asfaltovým</t>
  </si>
  <si>
    <t>784444704</t>
  </si>
  <si>
    <t>Provedení izolace proti zemní vlhkosti natěradly a tmely za studena na ploše svislé S nátěrem lakem asfaltovým</t>
  </si>
  <si>
    <t>https://podminky.urs.cz/item/CS_URS_2024_01/711112002</t>
  </si>
  <si>
    <t>83,577*2 'Přepočtené koeficientem množství</t>
  </si>
  <si>
    <t>73</t>
  </si>
  <si>
    <t>11163152</t>
  </si>
  <si>
    <t>lak hydroizolační asfaltový</t>
  </si>
  <si>
    <t>1068814837</t>
  </si>
  <si>
    <t>83,577*0,00041 'Přepočtené koeficientem množství</t>
  </si>
  <si>
    <t>74</t>
  </si>
  <si>
    <t>711471053</t>
  </si>
  <si>
    <t>Provedení vodorovné izolace proti tlakové vodě termoplasty volně položenou fólií z nízkolehčeného PE</t>
  </si>
  <si>
    <t>799049442</t>
  </si>
  <si>
    <t>Provedení izolace proti povrchové a podpovrchové tlakové vodě termoplasty na ploše vodorovné V folií z nízkolehčeného PE položenou volně</t>
  </si>
  <si>
    <t>https://podminky.urs.cz/item/CS_URS_2024_01/711471053</t>
  </si>
  <si>
    <t>geomembrána - HDPE fólie tl 1,5 mm</t>
  </si>
  <si>
    <t>6,0*5,6</t>
  </si>
  <si>
    <t>75</t>
  </si>
  <si>
    <t>28323112</t>
  </si>
  <si>
    <t>fólie HDPE (940-950kg/m3) na skládky a proti zemní vlhkosti nad úrovní terénu tl 1,5mm</t>
  </si>
  <si>
    <t>1868123045</t>
  </si>
  <si>
    <t>33,6*1,1655 'Přepočtené koeficientem množství</t>
  </si>
  <si>
    <t>76</t>
  </si>
  <si>
    <t>998711211</t>
  </si>
  <si>
    <t>Přesun hmot procentní pro izolace proti vodě, vlhkosti a plynům s omezením mechanizace v objektech v do 6 m</t>
  </si>
  <si>
    <t>%</t>
  </si>
  <si>
    <t>1104098104</t>
  </si>
  <si>
    <t>Přesun hmot pro izolace proti vodě, vlhkosti a plynům stanovený procentní sazbou (%) z ceny vodorovná dopravní vzdálenost do 50 m s omezením mechanizace v objektech výšky do 6 m</t>
  </si>
  <si>
    <t>https://podminky.urs.cz/item/CS_URS_2024_01/998711211</t>
  </si>
  <si>
    <t>767</t>
  </si>
  <si>
    <t>Konstrukce zámečnické</t>
  </si>
  <si>
    <t>77</t>
  </si>
  <si>
    <t>767163121</t>
  </si>
  <si>
    <t>Montáž přímého kovového zábradlí z dílců do betonu ve svahu</t>
  </si>
  <si>
    <t>-594085982</t>
  </si>
  <si>
    <t>Montáž kompletního kovového zábradlí přímého z dílců (ve svahu) kotveného do betonu</t>
  </si>
  <si>
    <t>https://podminky.urs.cz/item/CS_URS_2024_01/767163121</t>
  </si>
  <si>
    <t xml:space="preserve">Poznámka k položce:_x000D_
"sloupky do bet. patek 0,40*0,40*0,9 - 8 ks"_x000D_
"beton C25/30 XF3" 0,4*0,4*0,9*8 =m3_x000D_
</t>
  </si>
  <si>
    <t>třímadlové zábradlí h=1,10 m, ocel S235JR, na svahu kolem tubusu na vtoku</t>
  </si>
  <si>
    <t>5,6</t>
  </si>
  <si>
    <t>78</t>
  </si>
  <si>
    <t>M76701</t>
  </si>
  <si>
    <t>-1935857266</t>
  </si>
  <si>
    <t>Třímadlové zábradlí h=1,10 m, ocel S235JR, na svahu kolem tubusu na vtoku, dl. 5,6 m</t>
  </si>
  <si>
    <t>79</t>
  </si>
  <si>
    <t>998767211</t>
  </si>
  <si>
    <t>Přesun hmot procentní pro zámečnické konstrukce s omezením mechanizace v objektech v do 6 m</t>
  </si>
  <si>
    <t>1280075490</t>
  </si>
  <si>
    <t>Přesun hmot pro zámečnické konstrukce stanovený procentní sazbou (%) z ceny vodorovná dopravní vzdálenost do 50 m s omezením mechanizace v objektech výšky do 6 m</t>
  </si>
  <si>
    <t>https://podminky.urs.cz/item/CS_URS_2024_01/998767211</t>
  </si>
  <si>
    <t>SO 301 - Úpravy koryta</t>
  </si>
  <si>
    <t>124153100</t>
  </si>
  <si>
    <t>Vykopávky pro koryta vodotečí v hornině třídy těžitelnosti I skupiny 1 a 2 objem do 100 m3 strojně</t>
  </si>
  <si>
    <t>-684926694</t>
  </si>
  <si>
    <t>Vykopávky pro koryta vodotečí strojně v hornině třídy těžitelnosti I skupiny 1 a 2 do 100 m3</t>
  </si>
  <si>
    <t>https://podminky.urs.cz/item/CS_URS_2024_01/124153100</t>
  </si>
  <si>
    <t>pro příčný práh tl. 0,50 m - vtok</t>
  </si>
  <si>
    <t>5,4*0,8*0,5</t>
  </si>
  <si>
    <t>pro příčný práh tl. 0,50 m - výtok</t>
  </si>
  <si>
    <t>výkop pro příčný práh u čelní zdi je zahrnut v SO 001</t>
  </si>
  <si>
    <t>pro přechodovou rovnaninu</t>
  </si>
  <si>
    <t>3,5*0,5*0,35</t>
  </si>
  <si>
    <t>2,6*0,5*0,35</t>
  </si>
  <si>
    <t>pro kamennou dlažbu</t>
  </si>
  <si>
    <t>3,5*(2,1+1,7)*0,35</t>
  </si>
  <si>
    <t>2,6*(1,3+1,3)*0,35</t>
  </si>
  <si>
    <t>pro podélné patky z lomového kamene</t>
  </si>
  <si>
    <t>3,5*0,55*0,50*2</t>
  </si>
  <si>
    <t>2,6*0,55*0,50*2</t>
  </si>
  <si>
    <t>pro kamennou rovnaninu s podélnou zapuštěnou patkou</t>
  </si>
  <si>
    <t>2,0*0,8*0,50*2+2,0*1,0*0,35*2</t>
  </si>
  <si>
    <t xml:space="preserve">2,0*0,8*0,50*2+2,0*1,0*0,35*2 </t>
  </si>
  <si>
    <t>129253101</t>
  </si>
  <si>
    <t>Čištění otevřených koryt vodotečí šíře dna do 5 m hl do 2,5 m v hornině třídy těžitelnosti I skupiny 3 strojně</t>
  </si>
  <si>
    <t>-182889531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</si>
  <si>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</si>
  <si>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https://podminky.urs.cz/item/CS_URS_2024_01/129253101</t>
  </si>
  <si>
    <t>čištění dna toku od nánosů v tl. 200mm</t>
  </si>
  <si>
    <t>návodní strana - šířka koryta (1,0 m+2*4,5m)</t>
  </si>
  <si>
    <t>(4,50+1,0+4,50)*8,30*0,20</t>
  </si>
  <si>
    <t>povodní strana - šířka koryta (1,0 m+2*4,5m)</t>
  </si>
  <si>
    <t>(4,50+1,0+4,50)*11,60*0,20</t>
  </si>
  <si>
    <t>181411122</t>
  </si>
  <si>
    <t>Založení lučního trávníku výsevem pl do 1000 m2 ve svahu přes 1:5 do 1:2</t>
  </si>
  <si>
    <t>1886304803</t>
  </si>
  <si>
    <t>Založení trávníku na půdě předem připravené plochy do 1000 m2 výsevem včetně utažení lučního na svahu přes 1:5 do 1:2</t>
  </si>
  <si>
    <t>https://podminky.urs.cz/item/CS_URS_2024_01/181411122</t>
  </si>
  <si>
    <t>osetí travním semenem</t>
  </si>
  <si>
    <t>(2,0+3,5)*(6,5+4,5)</t>
  </si>
  <si>
    <t>(2,0+2,6)*(4,5+4,5)</t>
  </si>
  <si>
    <t>-318203595</t>
  </si>
  <si>
    <t>101,9*0,02 'Přepočtené koeficientem množství</t>
  </si>
  <si>
    <t>182311123</t>
  </si>
  <si>
    <t>Rozprostření ornice ve svahu přes 1:5 tl vrstvy do 200 mm ručně</t>
  </si>
  <si>
    <t>1593957363</t>
  </si>
  <si>
    <t>Rozprostření a urovnání ornice ve svahu sklonu přes 1:5 ručně při souvislé ploše, tl. vrstvy do 200 mm</t>
  </si>
  <si>
    <t>https://podminky.urs.cz/item/CS_URS_2024_01/182311123</t>
  </si>
  <si>
    <t>rozprostření ornice - ohumusování tl. 150 mm</t>
  </si>
  <si>
    <t>-1724716447</t>
  </si>
  <si>
    <t>(2,0+3,5)*(6,5+4,5)*0,15</t>
  </si>
  <si>
    <t>(2,0+2,6)*(4,5+4,5)*0,15</t>
  </si>
  <si>
    <t>15,285*1,8 'Přepočtené koeficientem množství</t>
  </si>
  <si>
    <t>451317112</t>
  </si>
  <si>
    <t>Podklad pod dlažbu z betonu prostého pro prostředí s mrazovými cykly C 25/30 tl přes 100 do 150 mm</t>
  </si>
  <si>
    <t>712263547</t>
  </si>
  <si>
    <t>Podklad pod dlažbu z betonu prostého pro prostředí s mrazovými cykly tř. C 25/30 tl. přes 100 do 150 mm</t>
  </si>
  <si>
    <t>https://podminky.urs.cz/item/CS_URS_2024_01/451317112</t>
  </si>
  <si>
    <t>betonové lože tl. 150 mm pod kamennou dlažbu</t>
  </si>
  <si>
    <t>3,5*(2,1+1,7)</t>
  </si>
  <si>
    <t>2,6*(1,3+1,3)</t>
  </si>
  <si>
    <t>452218010</t>
  </si>
  <si>
    <t>Zajišťovací práh z upraveného lomového kamene na sucho</t>
  </si>
  <si>
    <t>1188254984</t>
  </si>
  <si>
    <t>Zajišťovací práh z upraveného lomového kamene na dně a ve svahu melioračních kanálů, s patkami nebo bez patek s dlažbovitou úpravou viditelných ploch na sucho</t>
  </si>
  <si>
    <t>https://podminky.urs.cz/item/CS_URS_2024_01/452218010</t>
  </si>
  <si>
    <t>příčné prahy z lomového kamene</t>
  </si>
  <si>
    <t>lomový kámen s vyklínováním</t>
  </si>
  <si>
    <t>5,4*0,8*0,5*2+5,4*0,50*0,5</t>
  </si>
  <si>
    <t>461212111</t>
  </si>
  <si>
    <t>Patka z lomového kamene na maltu cementovou průřez přes 0,40 m2</t>
  </si>
  <si>
    <t>988634808</t>
  </si>
  <si>
    <t>Patka z lomového kamene upraveného na cementovou maltu, s vyspárováním, s dlažbovitou úpravou povrchu a s vypracováním horní hrany, plocha průřezu patky přes 0,40 m2</t>
  </si>
  <si>
    <t>https://podminky.urs.cz/item/CS_URS_2024_01/461212111</t>
  </si>
  <si>
    <t>podélné patky z lomového kamene tl. 0,50 m prolité betonem, horní povrch vyklínovat, hmotnost kamene min. 50 kg/kus</t>
  </si>
  <si>
    <t>3,5*0,8*0,5*2</t>
  </si>
  <si>
    <t>2,6*0,8*0,5*2</t>
  </si>
  <si>
    <t>463211142</t>
  </si>
  <si>
    <t>Rovnanina objemu do 3 m3 z lomového kamene tříděného hmotnosti přes 80 do 200 kg s urovnáním líce</t>
  </si>
  <si>
    <t>170561375</t>
  </si>
  <si>
    <t>Rovnanina z lomového kamene neupraveného pro podélné i příčné objekty objemu do 3 m3 z kamene tříděného, s urovnáním líce a vyklínováním spár úlomky kamene hmotnost jednotlivých kamenů přes 80 do 200 kg</t>
  </si>
  <si>
    <t>https://podminky.urs.cz/item/CS_URS_2024_01/463211142</t>
  </si>
  <si>
    <t>přechodová kamenná rovnanina ve dně toku</t>
  </si>
  <si>
    <t>vtok + výtok</t>
  </si>
  <si>
    <t>3,5*0,5*0,35+2,6*0,5*0,35</t>
  </si>
  <si>
    <t>kamenná rovnanina s podélnou zapuštěnou patkou - přechodové úseky</t>
  </si>
  <si>
    <t>na bázi těžkého kamenného záhozu, hmotnost kamene 200 kg/KS</t>
  </si>
  <si>
    <t>465511511</t>
  </si>
  <si>
    <t>Dlažba z lomového kamene do malty s vyplněním spár maltou a vyspárováním pl do 20 m2 tl 200 mm</t>
  </si>
  <si>
    <t>262843813</t>
  </si>
  <si>
    <t>Dlažba z lomového kamene upraveného vodorovná nebo plocha ve sklonu do 1:2 s dodáním hmot do cementové malty, s vyplněním spár a s vyspárováním cementovou maltou v ploše do 20 m2, tl. 200 mm</t>
  </si>
  <si>
    <t>https://podminky.urs.cz/item/CS_URS_2024_01/465511511</t>
  </si>
  <si>
    <t>kamenná dlažba tl. 200 mm - opevnění koryta toku</t>
  </si>
  <si>
    <t>998312011</t>
  </si>
  <si>
    <t>Přesun hmot pro sanace území, hrazení a úpravy bystřin</t>
  </si>
  <si>
    <t>-279710691</t>
  </si>
  <si>
    <t>Přesun hmot pro sanace území, hrazení a úpravy bystřin jakéhokoliv rozsahu pro dopravní vzdálenost 50 m</t>
  </si>
  <si>
    <t>https://podminky.urs.cz/item/CS_URS_2024_01/998312011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</si>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</sst>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3" xfId="0" applyNumberFormat="1" applyFont="1" applyBorder="1" applyAlignment="1"/>
    <xf numFmtId="166" fontId="32" fillId="0" borderId="14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4" fontId="39" fillId="3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40" fillId="0" borderId="4" xfId="0" applyFont="1" applyBorder="1" applyAlignment="1">
      <alignment vertical="center"/>
    </xf>
    <xf numFmtId="0" fontId="39" fillId="3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167" fontId="21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1" fillId="0" borderId="1" xfId="0" applyFont="1" applyBorder="1" applyAlignment="1" applyProtection="1">
      <alignment horizontal="center" vertical="center"/>
      <protection locked="0"/>
    </xf>
    <xf numFmtId="49" fontId="21" fillId="0" borderId="1" xfId="0" applyNumberFormat="1" applyFont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167" fontId="21" fillId="0" borderId="1" xfId="0" applyNumberFormat="1" applyFont="1" applyBorder="1" applyAlignment="1" applyProtection="1">
      <alignment vertical="center"/>
      <protection locked="0"/>
    </xf>
    <xf numFmtId="4" fontId="21" fillId="0" borderId="1" xfId="0" applyNumberFormat="1" applyFont="1" applyBorder="1" applyAlignment="1" applyProtection="1">
      <alignment vertical="center"/>
      <protection locked="0"/>
    </xf>
    <xf numFmtId="4" fontId="21" fillId="0" borderId="1" xfId="0" applyNumberFormat="1" applyFont="1" applyFill="1" applyBorder="1" applyAlignment="1" applyProtection="1">
      <alignment vertical="center"/>
      <protection locked="0"/>
    </xf>
    <xf numFmtId="0" fontId="21" fillId="0" borderId="32" xfId="0" applyFont="1" applyBorder="1" applyAlignment="1" applyProtection="1">
      <alignment horizontal="left" vertical="center" wrapText="1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4" fontId="26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2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12251103" TargetMode="External"/><Relationship Id="rId13" Type="http://schemas.openxmlformats.org/officeDocument/2006/relationships/hyperlink" Target="https://podminky.urs.cz/item/CS_URS_2024_01/162201403" TargetMode="External"/><Relationship Id="rId18" Type="http://schemas.openxmlformats.org/officeDocument/2006/relationships/hyperlink" Target="https://podminky.urs.cz/item/CS_URS_2024_01/162201414" TargetMode="External"/><Relationship Id="rId26" Type="http://schemas.openxmlformats.org/officeDocument/2006/relationships/hyperlink" Target="https://podminky.urs.cz/item/CS_URS_2024_01/162301933" TargetMode="External"/><Relationship Id="rId39" Type="http://schemas.openxmlformats.org/officeDocument/2006/relationships/hyperlink" Target="https://podminky.urs.cz/item/CS_URS_2024_01/167151101" TargetMode="External"/><Relationship Id="rId3" Type="http://schemas.openxmlformats.org/officeDocument/2006/relationships/hyperlink" Target="https://podminky.urs.cz/item/CS_URS_2024_01/112101102" TargetMode="External"/><Relationship Id="rId21" Type="http://schemas.openxmlformats.org/officeDocument/2006/relationships/hyperlink" Target="https://podminky.urs.cz/item/CS_URS_2024_01/162201423" TargetMode="External"/><Relationship Id="rId34" Type="http://schemas.openxmlformats.org/officeDocument/2006/relationships/hyperlink" Target="https://podminky.urs.cz/item/CS_URS_2024_01/162301973" TargetMode="External"/><Relationship Id="rId42" Type="http://schemas.openxmlformats.org/officeDocument/2006/relationships/hyperlink" Target="https://podminky.urs.cz/item/CS_URS_2024_01/181411121" TargetMode="External"/><Relationship Id="rId47" Type="http://schemas.openxmlformats.org/officeDocument/2006/relationships/hyperlink" Target="https://podminky.urs.cz/item/CS_URS_2024_01/564831011" TargetMode="External"/><Relationship Id="rId7" Type="http://schemas.openxmlformats.org/officeDocument/2006/relationships/hyperlink" Target="https://podminky.urs.cz/item/CS_URS_2024_01/112251102" TargetMode="External"/><Relationship Id="rId12" Type="http://schemas.openxmlformats.org/officeDocument/2006/relationships/hyperlink" Target="https://podminky.urs.cz/item/CS_URS_2024_01/162201402" TargetMode="External"/><Relationship Id="rId17" Type="http://schemas.openxmlformats.org/officeDocument/2006/relationships/hyperlink" Target="https://podminky.urs.cz/item/CS_URS_2024_01/162201413" TargetMode="External"/><Relationship Id="rId25" Type="http://schemas.openxmlformats.org/officeDocument/2006/relationships/hyperlink" Target="https://podminky.urs.cz/item/CS_URS_2024_01/162301932" TargetMode="External"/><Relationship Id="rId33" Type="http://schemas.openxmlformats.org/officeDocument/2006/relationships/hyperlink" Target="https://podminky.urs.cz/item/CS_URS_2024_01/162301972" TargetMode="External"/><Relationship Id="rId38" Type="http://schemas.openxmlformats.org/officeDocument/2006/relationships/hyperlink" Target="https://podminky.urs.cz/item/CS_URS_2024_01/162751119" TargetMode="External"/><Relationship Id="rId46" Type="http://schemas.openxmlformats.org/officeDocument/2006/relationships/hyperlink" Target="https://podminky.urs.cz/item/CS_URS_2024_01/113107521" TargetMode="External"/><Relationship Id="rId2" Type="http://schemas.openxmlformats.org/officeDocument/2006/relationships/hyperlink" Target="https://podminky.urs.cz/item/CS_URS_2024_01/112101101" TargetMode="External"/><Relationship Id="rId16" Type="http://schemas.openxmlformats.org/officeDocument/2006/relationships/hyperlink" Target="https://podminky.urs.cz/item/CS_URS_2024_01/162201412" TargetMode="External"/><Relationship Id="rId20" Type="http://schemas.openxmlformats.org/officeDocument/2006/relationships/hyperlink" Target="https://podminky.urs.cz/item/CS_URS_2024_01/162201422" TargetMode="External"/><Relationship Id="rId29" Type="http://schemas.openxmlformats.org/officeDocument/2006/relationships/hyperlink" Target="https://podminky.urs.cz/item/CS_URS_2024_01/162301952" TargetMode="External"/><Relationship Id="rId41" Type="http://schemas.openxmlformats.org/officeDocument/2006/relationships/hyperlink" Target="https://podminky.urs.cz/item/CS_URS_2024_01/171251201" TargetMode="External"/><Relationship Id="rId1" Type="http://schemas.openxmlformats.org/officeDocument/2006/relationships/hyperlink" Target="https://podminky.urs.cz/item/CS_URS_2024_01/111211101" TargetMode="External"/><Relationship Id="rId6" Type="http://schemas.openxmlformats.org/officeDocument/2006/relationships/hyperlink" Target="https://podminky.urs.cz/item/CS_URS_2024_01/112251101" TargetMode="External"/><Relationship Id="rId11" Type="http://schemas.openxmlformats.org/officeDocument/2006/relationships/hyperlink" Target="https://podminky.urs.cz/item/CS_URS_2024_01/162201401" TargetMode="External"/><Relationship Id="rId24" Type="http://schemas.openxmlformats.org/officeDocument/2006/relationships/hyperlink" Target="https://podminky.urs.cz/item/CS_URS_2024_01/162301931" TargetMode="External"/><Relationship Id="rId32" Type="http://schemas.openxmlformats.org/officeDocument/2006/relationships/hyperlink" Target="https://podminky.urs.cz/item/CS_URS_2024_01/162301971" TargetMode="External"/><Relationship Id="rId37" Type="http://schemas.openxmlformats.org/officeDocument/2006/relationships/hyperlink" Target="https://podminky.urs.cz/item/CS_URS_2024_01/162751117" TargetMode="External"/><Relationship Id="rId40" Type="http://schemas.openxmlformats.org/officeDocument/2006/relationships/hyperlink" Target="https://podminky.urs.cz/item/CS_URS_2024_01/171201231" TargetMode="External"/><Relationship Id="rId45" Type="http://schemas.openxmlformats.org/officeDocument/2006/relationships/hyperlink" Target="https://podminky.urs.cz/item/CS_URS_2024_01/919726124" TargetMode="External"/><Relationship Id="rId5" Type="http://schemas.openxmlformats.org/officeDocument/2006/relationships/hyperlink" Target="https://podminky.urs.cz/item/CS_URS_2024_01/112101104" TargetMode="External"/><Relationship Id="rId15" Type="http://schemas.openxmlformats.org/officeDocument/2006/relationships/hyperlink" Target="https://podminky.urs.cz/item/CS_URS_2024_01/162201411" TargetMode="External"/><Relationship Id="rId23" Type="http://schemas.openxmlformats.org/officeDocument/2006/relationships/hyperlink" Target="https://podminky.urs.cz/item/CS_URS_2024_01/162301501" TargetMode="External"/><Relationship Id="rId28" Type="http://schemas.openxmlformats.org/officeDocument/2006/relationships/hyperlink" Target="https://podminky.urs.cz/item/CS_URS_2024_01/162301951" TargetMode="External"/><Relationship Id="rId36" Type="http://schemas.openxmlformats.org/officeDocument/2006/relationships/hyperlink" Target="https://podminky.urs.cz/item/CS_URS_2024_01/162301981" TargetMode="External"/><Relationship Id="rId10" Type="http://schemas.openxmlformats.org/officeDocument/2006/relationships/hyperlink" Target="https://podminky.urs.cz/item/CS_URS_2024_01/122151101" TargetMode="External"/><Relationship Id="rId19" Type="http://schemas.openxmlformats.org/officeDocument/2006/relationships/hyperlink" Target="https://podminky.urs.cz/item/CS_URS_2024_01/162201421" TargetMode="External"/><Relationship Id="rId31" Type="http://schemas.openxmlformats.org/officeDocument/2006/relationships/hyperlink" Target="https://podminky.urs.cz/item/CS_URS_2024_01/162301954" TargetMode="External"/><Relationship Id="rId44" Type="http://schemas.openxmlformats.org/officeDocument/2006/relationships/hyperlink" Target="https://podminky.urs.cz/item/CS_URS_2024_01/181351005" TargetMode="External"/><Relationship Id="rId4" Type="http://schemas.openxmlformats.org/officeDocument/2006/relationships/hyperlink" Target="https://podminky.urs.cz/item/CS_URS_2024_01/112101103" TargetMode="External"/><Relationship Id="rId9" Type="http://schemas.openxmlformats.org/officeDocument/2006/relationships/hyperlink" Target="https://podminky.urs.cz/item/CS_URS_2024_01/112251104" TargetMode="External"/><Relationship Id="rId14" Type="http://schemas.openxmlformats.org/officeDocument/2006/relationships/hyperlink" Target="https://podminky.urs.cz/item/CS_URS_2024_01/162201404" TargetMode="External"/><Relationship Id="rId22" Type="http://schemas.openxmlformats.org/officeDocument/2006/relationships/hyperlink" Target="https://podminky.urs.cz/item/CS_URS_2024_01/162201424" TargetMode="External"/><Relationship Id="rId27" Type="http://schemas.openxmlformats.org/officeDocument/2006/relationships/hyperlink" Target="https://podminky.urs.cz/item/CS_URS_2024_01/162301934" TargetMode="External"/><Relationship Id="rId30" Type="http://schemas.openxmlformats.org/officeDocument/2006/relationships/hyperlink" Target="https://podminky.urs.cz/item/CS_URS_2024_01/162301953" TargetMode="External"/><Relationship Id="rId35" Type="http://schemas.openxmlformats.org/officeDocument/2006/relationships/hyperlink" Target="https://podminky.urs.cz/item/CS_URS_2024_01/162301974" TargetMode="External"/><Relationship Id="rId43" Type="http://schemas.openxmlformats.org/officeDocument/2006/relationships/hyperlink" Target="https://podminky.urs.cz/item/CS_URS_2024_01/185803111" TargetMode="External"/><Relationship Id="rId48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15101201" TargetMode="External"/><Relationship Id="rId13" Type="http://schemas.openxmlformats.org/officeDocument/2006/relationships/hyperlink" Target="https://podminky.urs.cz/item/CS_URS_2024_01/151712111" TargetMode="External"/><Relationship Id="rId18" Type="http://schemas.openxmlformats.org/officeDocument/2006/relationships/hyperlink" Target="https://podminky.urs.cz/item/CS_URS_2024_01/231113111" TargetMode="External"/><Relationship Id="rId26" Type="http://schemas.openxmlformats.org/officeDocument/2006/relationships/hyperlink" Target="https://podminky.urs.cz/item/CS_URS_2024_01/997211511" TargetMode="External"/><Relationship Id="rId3" Type="http://schemas.openxmlformats.org/officeDocument/2006/relationships/hyperlink" Target="https://podminky.urs.cz/item/CS_URS_2024_01/113107162" TargetMode="External"/><Relationship Id="rId21" Type="http://schemas.openxmlformats.org/officeDocument/2006/relationships/hyperlink" Target="https://podminky.urs.cz/item/CS_URS_2024_01/962051111" TargetMode="External"/><Relationship Id="rId7" Type="http://schemas.openxmlformats.org/officeDocument/2006/relationships/hyperlink" Target="https://podminky.urs.cz/item/CS_URS_2024_01/113154123" TargetMode="External"/><Relationship Id="rId12" Type="http://schemas.openxmlformats.org/officeDocument/2006/relationships/hyperlink" Target="https://podminky.urs.cz/item/CS_URS_2024_01/151711131" TargetMode="External"/><Relationship Id="rId17" Type="http://schemas.openxmlformats.org/officeDocument/2006/relationships/hyperlink" Target="https://podminky.urs.cz/item/CS_URS_2024_01/231111111" TargetMode="External"/><Relationship Id="rId25" Type="http://schemas.openxmlformats.org/officeDocument/2006/relationships/hyperlink" Target="https://podminky.urs.cz/item/CS_URS_2024_01/966075141" TargetMode="External"/><Relationship Id="rId33" Type="http://schemas.openxmlformats.org/officeDocument/2006/relationships/drawing" Target="../drawings/drawing4.xml"/><Relationship Id="rId2" Type="http://schemas.openxmlformats.org/officeDocument/2006/relationships/hyperlink" Target="https://podminky.urs.cz/item/CS_URS_2024_01/113107312" TargetMode="External"/><Relationship Id="rId16" Type="http://schemas.openxmlformats.org/officeDocument/2006/relationships/hyperlink" Target="https://podminky.urs.cz/item/CS_URS_2024_01/225511112" TargetMode="External"/><Relationship Id="rId20" Type="http://schemas.openxmlformats.org/officeDocument/2006/relationships/hyperlink" Target="https://podminky.urs.cz/item/CS_URS_2024_01/961041211" TargetMode="External"/><Relationship Id="rId29" Type="http://schemas.openxmlformats.org/officeDocument/2006/relationships/hyperlink" Target="https://podminky.urs.cz/item/CS_URS_2024_01/997221861" TargetMode="External"/><Relationship Id="rId1" Type="http://schemas.openxmlformats.org/officeDocument/2006/relationships/hyperlink" Target="https://podminky.urs.cz/item/CS_URS_2024_01/113107182" TargetMode="External"/><Relationship Id="rId6" Type="http://schemas.openxmlformats.org/officeDocument/2006/relationships/hyperlink" Target="https://podminky.urs.cz/item/CS_URS_2024_01/113107324" TargetMode="External"/><Relationship Id="rId11" Type="http://schemas.openxmlformats.org/officeDocument/2006/relationships/hyperlink" Target="https://podminky.urs.cz/item/CS_URS_2024_01/151711111" TargetMode="External"/><Relationship Id="rId24" Type="http://schemas.openxmlformats.org/officeDocument/2006/relationships/hyperlink" Target="https://podminky.urs.cz/item/CS_URS_2024_01/966006211" TargetMode="External"/><Relationship Id="rId32" Type="http://schemas.openxmlformats.org/officeDocument/2006/relationships/hyperlink" Target="https://podminky.urs.cz/item/CS_URS_2024_01/997221875" TargetMode="External"/><Relationship Id="rId5" Type="http://schemas.openxmlformats.org/officeDocument/2006/relationships/hyperlink" Target="https://podminky.urs.cz/item/CS_URS_2024_01/113107165" TargetMode="External"/><Relationship Id="rId15" Type="http://schemas.openxmlformats.org/officeDocument/2006/relationships/hyperlink" Target="https://podminky.urs.cz/item/CS_URS_2024_01/171153101" TargetMode="External"/><Relationship Id="rId23" Type="http://schemas.openxmlformats.org/officeDocument/2006/relationships/hyperlink" Target="https://podminky.urs.cz/item/CS_URS_2024_01/963071112" TargetMode="External"/><Relationship Id="rId28" Type="http://schemas.openxmlformats.org/officeDocument/2006/relationships/hyperlink" Target="https://podminky.urs.cz/item/CS_URS_2024_01/997211612" TargetMode="External"/><Relationship Id="rId10" Type="http://schemas.openxmlformats.org/officeDocument/2006/relationships/hyperlink" Target="https://podminky.urs.cz/item/CS_URS_2024_01/131151205" TargetMode="External"/><Relationship Id="rId19" Type="http://schemas.openxmlformats.org/officeDocument/2006/relationships/hyperlink" Target="https://podminky.urs.cz/item/CS_URS_2024_01/871490440" TargetMode="External"/><Relationship Id="rId31" Type="http://schemas.openxmlformats.org/officeDocument/2006/relationships/hyperlink" Target="https://podminky.urs.cz/item/CS_URS_2024_01/997221873" TargetMode="External"/><Relationship Id="rId4" Type="http://schemas.openxmlformats.org/officeDocument/2006/relationships/hyperlink" Target="https://podminky.urs.cz/item/CS_URS_2024_01/113107163" TargetMode="External"/><Relationship Id="rId9" Type="http://schemas.openxmlformats.org/officeDocument/2006/relationships/hyperlink" Target="https://podminky.urs.cz/item/CS_URS_2024_01/115101301" TargetMode="External"/><Relationship Id="rId14" Type="http://schemas.openxmlformats.org/officeDocument/2006/relationships/hyperlink" Target="https://podminky.urs.cz/item/CS_URS_2024_01/151721111" TargetMode="External"/><Relationship Id="rId22" Type="http://schemas.openxmlformats.org/officeDocument/2006/relationships/hyperlink" Target="https://podminky.urs.cz/item/CS_URS_2024_01/963051111" TargetMode="External"/><Relationship Id="rId27" Type="http://schemas.openxmlformats.org/officeDocument/2006/relationships/hyperlink" Target="https://podminky.urs.cz/item/CS_URS_2024_01/997211519" TargetMode="External"/><Relationship Id="rId30" Type="http://schemas.openxmlformats.org/officeDocument/2006/relationships/hyperlink" Target="https://podminky.urs.cz/item/CS_URS_2024_01/997221862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317353121" TargetMode="External"/><Relationship Id="rId18" Type="http://schemas.openxmlformats.org/officeDocument/2006/relationships/hyperlink" Target="https://podminky.urs.cz/item/CS_URS_2024_01/334352112" TargetMode="External"/><Relationship Id="rId26" Type="http://schemas.openxmlformats.org/officeDocument/2006/relationships/hyperlink" Target="https://podminky.urs.cz/item/CS_URS_2024_01/452351111" TargetMode="External"/><Relationship Id="rId39" Type="http://schemas.openxmlformats.org/officeDocument/2006/relationships/hyperlink" Target="https://podminky.urs.cz/item/CS_URS_2024_01/628611102" TargetMode="External"/><Relationship Id="rId21" Type="http://schemas.openxmlformats.org/officeDocument/2006/relationships/hyperlink" Target="https://podminky.urs.cz/item/CS_URS_2024_01/451313531" TargetMode="External"/><Relationship Id="rId34" Type="http://schemas.openxmlformats.org/officeDocument/2006/relationships/hyperlink" Target="https://podminky.urs.cz/item/CS_URS_2024_01/573191111" TargetMode="External"/><Relationship Id="rId42" Type="http://schemas.openxmlformats.org/officeDocument/2006/relationships/hyperlink" Target="https://podminky.urs.cz/item/CS_URS_2024_01/914111111" TargetMode="External"/><Relationship Id="rId47" Type="http://schemas.openxmlformats.org/officeDocument/2006/relationships/hyperlink" Target="https://podminky.urs.cz/item/CS_URS_2024_01/919726124" TargetMode="External"/><Relationship Id="rId50" Type="http://schemas.openxmlformats.org/officeDocument/2006/relationships/hyperlink" Target="https://podminky.urs.cz/item/CS_URS_2024_01/939191011" TargetMode="External"/><Relationship Id="rId55" Type="http://schemas.openxmlformats.org/officeDocument/2006/relationships/hyperlink" Target="https://podminky.urs.cz/item/CS_URS_2024_01/953965122" TargetMode="External"/><Relationship Id="rId63" Type="http://schemas.openxmlformats.org/officeDocument/2006/relationships/hyperlink" Target="https://podminky.urs.cz/item/CS_URS_2024_01/998767211" TargetMode="External"/><Relationship Id="rId7" Type="http://schemas.openxmlformats.org/officeDocument/2006/relationships/hyperlink" Target="https://podminky.urs.cz/item/CS_URS_2024_01/220182021" TargetMode="External"/><Relationship Id="rId2" Type="http://schemas.openxmlformats.org/officeDocument/2006/relationships/hyperlink" Target="https://podminky.urs.cz/item/CS_URS_2024_01/175151101" TargetMode="External"/><Relationship Id="rId16" Type="http://schemas.openxmlformats.org/officeDocument/2006/relationships/hyperlink" Target="https://podminky.urs.cz/item/CS_URS_2024_01/334323218" TargetMode="External"/><Relationship Id="rId20" Type="http://schemas.openxmlformats.org/officeDocument/2006/relationships/hyperlink" Target="https://podminky.urs.cz/item/CS_URS_2024_01/348171111" TargetMode="External"/><Relationship Id="rId29" Type="http://schemas.openxmlformats.org/officeDocument/2006/relationships/hyperlink" Target="https://podminky.urs.cz/item/CS_URS_2024_01/465512328" TargetMode="External"/><Relationship Id="rId41" Type="http://schemas.openxmlformats.org/officeDocument/2006/relationships/hyperlink" Target="https://podminky.urs.cz/item/CS_URS_2024_01/911334621" TargetMode="External"/><Relationship Id="rId54" Type="http://schemas.openxmlformats.org/officeDocument/2006/relationships/hyperlink" Target="https://podminky.urs.cz/item/CS_URS_2024_01/953961216" TargetMode="External"/><Relationship Id="rId62" Type="http://schemas.openxmlformats.org/officeDocument/2006/relationships/hyperlink" Target="https://podminky.urs.cz/item/CS_URS_2024_01/767163121" TargetMode="External"/><Relationship Id="rId1" Type="http://schemas.openxmlformats.org/officeDocument/2006/relationships/hyperlink" Target="https://podminky.urs.cz/item/CS_URS_2024_01/171152111" TargetMode="External"/><Relationship Id="rId6" Type="http://schemas.openxmlformats.org/officeDocument/2006/relationships/hyperlink" Target="https://podminky.urs.cz/item/CS_URS_2024_01/212972112" TargetMode="External"/><Relationship Id="rId11" Type="http://schemas.openxmlformats.org/officeDocument/2006/relationships/hyperlink" Target="https://podminky.urs.cz/item/CS_URS_2024_01/317321118" TargetMode="External"/><Relationship Id="rId24" Type="http://schemas.openxmlformats.org/officeDocument/2006/relationships/hyperlink" Target="https://podminky.urs.cz/item/CS_URS_2024_01/452311141" TargetMode="External"/><Relationship Id="rId32" Type="http://schemas.openxmlformats.org/officeDocument/2006/relationships/hyperlink" Target="https://podminky.urs.cz/item/CS_URS_2024_01/565166102" TargetMode="External"/><Relationship Id="rId37" Type="http://schemas.openxmlformats.org/officeDocument/2006/relationships/hyperlink" Target="https://podminky.urs.cz/item/CS_URS_2024_01/577155032" TargetMode="External"/><Relationship Id="rId40" Type="http://schemas.openxmlformats.org/officeDocument/2006/relationships/hyperlink" Target="https://podminky.urs.cz/item/CS_URS_2024_01/628611131" TargetMode="External"/><Relationship Id="rId45" Type="http://schemas.openxmlformats.org/officeDocument/2006/relationships/hyperlink" Target="https://podminky.urs.cz/item/CS_URS_2024_01/919121212" TargetMode="External"/><Relationship Id="rId53" Type="http://schemas.openxmlformats.org/officeDocument/2006/relationships/hyperlink" Target="https://podminky.urs.cz/item/CS_URS_2024_01/953961213" TargetMode="External"/><Relationship Id="rId58" Type="http://schemas.openxmlformats.org/officeDocument/2006/relationships/hyperlink" Target="https://podminky.urs.cz/item/CS_URS_2024_01/711112001" TargetMode="External"/><Relationship Id="rId5" Type="http://schemas.openxmlformats.org/officeDocument/2006/relationships/hyperlink" Target="https://podminky.urs.cz/item/CS_URS_2024_01/212792211" TargetMode="External"/><Relationship Id="rId15" Type="http://schemas.openxmlformats.org/officeDocument/2006/relationships/hyperlink" Target="https://podminky.urs.cz/item/CS_URS_2024_01/317361116" TargetMode="External"/><Relationship Id="rId23" Type="http://schemas.openxmlformats.org/officeDocument/2006/relationships/hyperlink" Target="https://podminky.urs.cz/item/CS_URS_2024_01/451573111" TargetMode="External"/><Relationship Id="rId28" Type="http://schemas.openxmlformats.org/officeDocument/2006/relationships/hyperlink" Target="https://podminky.urs.cz/item/CS_URS_2024_01/465512228" TargetMode="External"/><Relationship Id="rId36" Type="http://schemas.openxmlformats.org/officeDocument/2006/relationships/hyperlink" Target="https://podminky.urs.cz/item/CS_URS_2024_01/577144111" TargetMode="External"/><Relationship Id="rId49" Type="http://schemas.openxmlformats.org/officeDocument/2006/relationships/hyperlink" Target="https://podminky.urs.cz/item/CS_URS_2024_01/919726231" TargetMode="External"/><Relationship Id="rId57" Type="http://schemas.openxmlformats.org/officeDocument/2006/relationships/hyperlink" Target="https://podminky.urs.cz/item/CS_URS_2024_01/998225111" TargetMode="External"/><Relationship Id="rId61" Type="http://schemas.openxmlformats.org/officeDocument/2006/relationships/hyperlink" Target="https://podminky.urs.cz/item/CS_URS_2024_01/998711211" TargetMode="External"/><Relationship Id="rId10" Type="http://schemas.openxmlformats.org/officeDocument/2006/relationships/hyperlink" Target="https://podminky.urs.cz/item/CS_URS_2024_01/274361411" TargetMode="External"/><Relationship Id="rId19" Type="http://schemas.openxmlformats.org/officeDocument/2006/relationships/hyperlink" Target="https://podminky.urs.cz/item/CS_URS_2024_01/334352212" TargetMode="External"/><Relationship Id="rId31" Type="http://schemas.openxmlformats.org/officeDocument/2006/relationships/hyperlink" Target="https://podminky.urs.cz/item/CS_URS_2024_01/564861011" TargetMode="External"/><Relationship Id="rId44" Type="http://schemas.openxmlformats.org/officeDocument/2006/relationships/hyperlink" Target="https://podminky.urs.cz/item/CS_URS_2024_01/919112212" TargetMode="External"/><Relationship Id="rId52" Type="http://schemas.openxmlformats.org/officeDocument/2006/relationships/hyperlink" Target="https://podminky.urs.cz/item/CS_URS_2024_01/939591040" TargetMode="External"/><Relationship Id="rId60" Type="http://schemas.openxmlformats.org/officeDocument/2006/relationships/hyperlink" Target="https://podminky.urs.cz/item/CS_URS_2024_01/711471053" TargetMode="External"/><Relationship Id="rId4" Type="http://schemas.openxmlformats.org/officeDocument/2006/relationships/hyperlink" Target="https://podminky.urs.cz/item/CS_URS_2024_01/181911102" TargetMode="External"/><Relationship Id="rId9" Type="http://schemas.openxmlformats.org/officeDocument/2006/relationships/hyperlink" Target="https://podminky.urs.cz/item/CS_URS_2024_01/274321191" TargetMode="External"/><Relationship Id="rId14" Type="http://schemas.openxmlformats.org/officeDocument/2006/relationships/hyperlink" Target="https://podminky.urs.cz/item/CS_URS_2024_01/317353221" TargetMode="External"/><Relationship Id="rId22" Type="http://schemas.openxmlformats.org/officeDocument/2006/relationships/hyperlink" Target="https://podminky.urs.cz/item/CS_URS_2024_01/451541111" TargetMode="External"/><Relationship Id="rId27" Type="http://schemas.openxmlformats.org/officeDocument/2006/relationships/hyperlink" Target="https://podminky.urs.cz/item/CS_URS_2024_01/452351112" TargetMode="External"/><Relationship Id="rId30" Type="http://schemas.openxmlformats.org/officeDocument/2006/relationships/hyperlink" Target="https://podminky.urs.cz/item/CS_URS_2024_01/564851011" TargetMode="External"/><Relationship Id="rId35" Type="http://schemas.openxmlformats.org/officeDocument/2006/relationships/hyperlink" Target="https://podminky.urs.cz/item/CS_URS_2024_01/573211109" TargetMode="External"/><Relationship Id="rId43" Type="http://schemas.openxmlformats.org/officeDocument/2006/relationships/hyperlink" Target="https://podminky.urs.cz/item/CS_URS_2024_01/914511113" TargetMode="External"/><Relationship Id="rId48" Type="http://schemas.openxmlformats.org/officeDocument/2006/relationships/hyperlink" Target="https://podminky.urs.cz/item/CS_URS_2024_01/919726124" TargetMode="External"/><Relationship Id="rId56" Type="http://schemas.openxmlformats.org/officeDocument/2006/relationships/hyperlink" Target="https://podminky.urs.cz/item/CS_URS_2024_01/953965151" TargetMode="External"/><Relationship Id="rId64" Type="http://schemas.openxmlformats.org/officeDocument/2006/relationships/drawing" Target="../drawings/drawing5.xml"/><Relationship Id="rId8" Type="http://schemas.openxmlformats.org/officeDocument/2006/relationships/hyperlink" Target="https://podminky.urs.cz/item/CS_URS_2024_01/274321118" TargetMode="External"/><Relationship Id="rId51" Type="http://schemas.openxmlformats.org/officeDocument/2006/relationships/hyperlink" Target="https://podminky.urs.cz/item/CS_URS_2024_01/939191021" TargetMode="External"/><Relationship Id="rId3" Type="http://schemas.openxmlformats.org/officeDocument/2006/relationships/hyperlink" Target="https://podminky.urs.cz/item/CS_URS_2024_01/175151101" TargetMode="External"/><Relationship Id="rId12" Type="http://schemas.openxmlformats.org/officeDocument/2006/relationships/hyperlink" Target="https://podminky.urs.cz/item/CS_URS_2024_01/317321191" TargetMode="External"/><Relationship Id="rId17" Type="http://schemas.openxmlformats.org/officeDocument/2006/relationships/hyperlink" Target="https://podminky.urs.cz/item/CS_URS_2024_01/334323291" TargetMode="External"/><Relationship Id="rId25" Type="http://schemas.openxmlformats.org/officeDocument/2006/relationships/hyperlink" Target="https://podminky.urs.cz/item/CS_URS_2024_01/452312162" TargetMode="External"/><Relationship Id="rId33" Type="http://schemas.openxmlformats.org/officeDocument/2006/relationships/hyperlink" Target="https://podminky.urs.cz/item/CS_URS_2024_01/569903311" TargetMode="External"/><Relationship Id="rId38" Type="http://schemas.openxmlformats.org/officeDocument/2006/relationships/hyperlink" Target="https://podminky.urs.cz/item/CS_URS_2024_01/628611101" TargetMode="External"/><Relationship Id="rId46" Type="http://schemas.openxmlformats.org/officeDocument/2006/relationships/hyperlink" Target="https://podminky.urs.cz/item/CS_URS_2024_01/919535556" TargetMode="External"/><Relationship Id="rId59" Type="http://schemas.openxmlformats.org/officeDocument/2006/relationships/hyperlink" Target="https://podminky.urs.cz/item/CS_URS_2024_01/711112002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463211142" TargetMode="External"/><Relationship Id="rId3" Type="http://schemas.openxmlformats.org/officeDocument/2006/relationships/hyperlink" Target="https://podminky.urs.cz/item/CS_URS_2024_01/181411122" TargetMode="External"/><Relationship Id="rId7" Type="http://schemas.openxmlformats.org/officeDocument/2006/relationships/hyperlink" Target="https://podminky.urs.cz/item/CS_URS_2024_01/461212111" TargetMode="External"/><Relationship Id="rId2" Type="http://schemas.openxmlformats.org/officeDocument/2006/relationships/hyperlink" Target="https://podminky.urs.cz/item/CS_URS_2024_01/129253101" TargetMode="External"/><Relationship Id="rId1" Type="http://schemas.openxmlformats.org/officeDocument/2006/relationships/hyperlink" Target="https://podminky.urs.cz/item/CS_URS_2024_01/124153100" TargetMode="External"/><Relationship Id="rId6" Type="http://schemas.openxmlformats.org/officeDocument/2006/relationships/hyperlink" Target="https://podminky.urs.cz/item/CS_URS_2024_01/452218010" TargetMode="External"/><Relationship Id="rId11" Type="http://schemas.openxmlformats.org/officeDocument/2006/relationships/drawing" Target="../drawings/drawing6.xml"/><Relationship Id="rId5" Type="http://schemas.openxmlformats.org/officeDocument/2006/relationships/hyperlink" Target="https://podminky.urs.cz/item/CS_URS_2024_01/451317112" TargetMode="External"/><Relationship Id="rId10" Type="http://schemas.openxmlformats.org/officeDocument/2006/relationships/hyperlink" Target="https://podminky.urs.cz/item/CS_URS_2024_01/998312011" TargetMode="External"/><Relationship Id="rId4" Type="http://schemas.openxmlformats.org/officeDocument/2006/relationships/hyperlink" Target="https://podminky.urs.cz/item/CS_URS_2024_01/182311123" TargetMode="External"/><Relationship Id="rId9" Type="http://schemas.openxmlformats.org/officeDocument/2006/relationships/hyperlink" Target="https://podminky.urs.cz/item/CS_URS_2024_01/46551151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05" t="s">
        <v>6</v>
      </c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9" t="s">
        <v>7</v>
      </c>
      <c r="BT2" s="19" t="s">
        <v>8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7</v>
      </c>
      <c r="BT3" s="19" t="s">
        <v>9</v>
      </c>
    </row>
    <row r="4" spans="1:74" s="1" customFormat="1" ht="24.95" customHeight="1">
      <c r="B4" s="22"/>
      <c r="D4" s="23" t="s">
        <v>10</v>
      </c>
      <c r="AR4" s="22"/>
      <c r="AS4" s="24" t="s">
        <v>11</v>
      </c>
      <c r="BE4" s="25" t="s">
        <v>12</v>
      </c>
      <c r="BS4" s="19" t="s">
        <v>13</v>
      </c>
    </row>
    <row r="5" spans="1:74" s="1" customFormat="1" ht="12" customHeight="1">
      <c r="B5" s="22"/>
      <c r="D5" s="26" t="s">
        <v>14</v>
      </c>
      <c r="K5" s="317" t="s">
        <v>15</v>
      </c>
      <c r="L5" s="306"/>
      <c r="M5" s="306"/>
      <c r="N5" s="306"/>
      <c r="O5" s="306"/>
      <c r="P5" s="306"/>
      <c r="Q5" s="306"/>
      <c r="R5" s="306"/>
      <c r="S5" s="306"/>
      <c r="T5" s="306"/>
      <c r="U5" s="306"/>
      <c r="V5" s="306"/>
      <c r="W5" s="306"/>
      <c r="X5" s="306"/>
      <c r="Y5" s="306"/>
      <c r="Z5" s="306"/>
      <c r="AA5" s="306"/>
      <c r="AB5" s="306"/>
      <c r="AC5" s="306"/>
      <c r="AD5" s="306"/>
      <c r="AE5" s="306"/>
      <c r="AF5" s="306"/>
      <c r="AG5" s="306"/>
      <c r="AH5" s="306"/>
      <c r="AI5" s="306"/>
      <c r="AJ5" s="306"/>
      <c r="AK5" s="306"/>
      <c r="AL5" s="306"/>
      <c r="AM5" s="306"/>
      <c r="AN5" s="306"/>
      <c r="AO5" s="306"/>
      <c r="AR5" s="22"/>
      <c r="BE5" s="314" t="s">
        <v>16</v>
      </c>
      <c r="BS5" s="19" t="s">
        <v>7</v>
      </c>
    </row>
    <row r="6" spans="1:74" s="1" customFormat="1" ht="36.950000000000003" customHeight="1">
      <c r="B6" s="22"/>
      <c r="D6" s="28" t="s">
        <v>17</v>
      </c>
      <c r="K6" s="318" t="s">
        <v>18</v>
      </c>
      <c r="L6" s="306"/>
      <c r="M6" s="306"/>
      <c r="N6" s="306"/>
      <c r="O6" s="306"/>
      <c r="P6" s="306"/>
      <c r="Q6" s="306"/>
      <c r="R6" s="306"/>
      <c r="S6" s="306"/>
      <c r="T6" s="306"/>
      <c r="U6" s="306"/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R6" s="22"/>
      <c r="BE6" s="315"/>
      <c r="BS6" s="19" t="s">
        <v>7</v>
      </c>
    </row>
    <row r="7" spans="1:74" s="1" customFormat="1" ht="12" customHeight="1">
      <c r="B7" s="22"/>
      <c r="D7" s="29" t="s">
        <v>19</v>
      </c>
      <c r="K7" s="27" t="s">
        <v>3</v>
      </c>
      <c r="AK7" s="29" t="s">
        <v>20</v>
      </c>
      <c r="AN7" s="27" t="s">
        <v>3</v>
      </c>
      <c r="AR7" s="22"/>
      <c r="BE7" s="315"/>
      <c r="BS7" s="19" t="s">
        <v>7</v>
      </c>
    </row>
    <row r="8" spans="1:74" s="1" customFormat="1" ht="12" customHeight="1">
      <c r="B8" s="22"/>
      <c r="D8" s="29" t="s">
        <v>21</v>
      </c>
      <c r="K8" s="27" t="s">
        <v>22</v>
      </c>
      <c r="AK8" s="29" t="s">
        <v>23</v>
      </c>
      <c r="AN8" s="30" t="s">
        <v>24</v>
      </c>
      <c r="AR8" s="22"/>
      <c r="BE8" s="315"/>
      <c r="BS8" s="19" t="s">
        <v>7</v>
      </c>
    </row>
    <row r="9" spans="1:74" s="1" customFormat="1" ht="14.45" customHeight="1">
      <c r="B9" s="22"/>
      <c r="AR9" s="22"/>
      <c r="BE9" s="315"/>
      <c r="BS9" s="19" t="s">
        <v>7</v>
      </c>
    </row>
    <row r="10" spans="1:74" s="1" customFormat="1" ht="12" customHeight="1">
      <c r="B10" s="22"/>
      <c r="D10" s="29" t="s">
        <v>25</v>
      </c>
      <c r="AK10" s="29" t="s">
        <v>26</v>
      </c>
      <c r="AN10" s="27" t="s">
        <v>3</v>
      </c>
      <c r="AR10" s="22"/>
      <c r="BE10" s="315"/>
      <c r="BS10" s="19" t="s">
        <v>7</v>
      </c>
    </row>
    <row r="11" spans="1:74" s="1" customFormat="1" ht="18.399999999999999" customHeight="1">
      <c r="B11" s="22"/>
      <c r="E11" s="27" t="s">
        <v>27</v>
      </c>
      <c r="AK11" s="29" t="s">
        <v>28</v>
      </c>
      <c r="AN11" s="27" t="s">
        <v>3</v>
      </c>
      <c r="AR11" s="22"/>
      <c r="BE11" s="315"/>
      <c r="BS11" s="19" t="s">
        <v>7</v>
      </c>
    </row>
    <row r="12" spans="1:74" s="1" customFormat="1" ht="6.95" customHeight="1">
      <c r="B12" s="22"/>
      <c r="AR12" s="22"/>
      <c r="BE12" s="315"/>
      <c r="BS12" s="19" t="s">
        <v>7</v>
      </c>
    </row>
    <row r="13" spans="1:74" s="1" customFormat="1" ht="12" customHeight="1">
      <c r="B13" s="22"/>
      <c r="D13" s="29" t="s">
        <v>29</v>
      </c>
      <c r="AK13" s="29" t="s">
        <v>26</v>
      </c>
      <c r="AN13" s="31" t="s">
        <v>30</v>
      </c>
      <c r="AR13" s="22"/>
      <c r="BE13" s="315"/>
      <c r="BS13" s="19" t="s">
        <v>7</v>
      </c>
    </row>
    <row r="14" spans="1:74" ht="12.75">
      <c r="B14" s="22"/>
      <c r="E14" s="319" t="s">
        <v>30</v>
      </c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29" t="s">
        <v>28</v>
      </c>
      <c r="AN14" s="31" t="s">
        <v>30</v>
      </c>
      <c r="AR14" s="22"/>
      <c r="BE14" s="315"/>
      <c r="BS14" s="19" t="s">
        <v>7</v>
      </c>
    </row>
    <row r="15" spans="1:74" s="1" customFormat="1" ht="6.95" customHeight="1">
      <c r="B15" s="22"/>
      <c r="AR15" s="22"/>
      <c r="BE15" s="315"/>
      <c r="BS15" s="19" t="s">
        <v>4</v>
      </c>
    </row>
    <row r="16" spans="1:74" s="1" customFormat="1" ht="12" customHeight="1">
      <c r="B16" s="22"/>
      <c r="D16" s="29" t="s">
        <v>31</v>
      </c>
      <c r="AK16" s="29" t="s">
        <v>26</v>
      </c>
      <c r="AN16" s="27" t="s">
        <v>3</v>
      </c>
      <c r="AR16" s="22"/>
      <c r="BE16" s="315"/>
      <c r="BS16" s="19" t="s">
        <v>4</v>
      </c>
    </row>
    <row r="17" spans="1:71" s="1" customFormat="1" ht="18.399999999999999" customHeight="1">
      <c r="B17" s="22"/>
      <c r="E17" s="27" t="s">
        <v>22</v>
      </c>
      <c r="AK17" s="29" t="s">
        <v>28</v>
      </c>
      <c r="AN17" s="27" t="s">
        <v>3</v>
      </c>
      <c r="AR17" s="22"/>
      <c r="BE17" s="315"/>
      <c r="BS17" s="19" t="s">
        <v>32</v>
      </c>
    </row>
    <row r="18" spans="1:71" s="1" customFormat="1" ht="6.95" customHeight="1">
      <c r="B18" s="22"/>
      <c r="AR18" s="22"/>
      <c r="BE18" s="315"/>
      <c r="BS18" s="19" t="s">
        <v>7</v>
      </c>
    </row>
    <row r="19" spans="1:71" s="1" customFormat="1" ht="12" customHeight="1">
      <c r="B19" s="22"/>
      <c r="D19" s="29" t="s">
        <v>33</v>
      </c>
      <c r="AK19" s="29" t="s">
        <v>26</v>
      </c>
      <c r="AN19" s="27" t="s">
        <v>3</v>
      </c>
      <c r="AR19" s="22"/>
      <c r="BE19" s="315"/>
      <c r="BS19" s="19" t="s">
        <v>7</v>
      </c>
    </row>
    <row r="20" spans="1:71" s="1" customFormat="1" ht="18.399999999999999" customHeight="1">
      <c r="B20" s="22"/>
      <c r="E20" s="27" t="s">
        <v>22</v>
      </c>
      <c r="AK20" s="29" t="s">
        <v>28</v>
      </c>
      <c r="AN20" s="27" t="s">
        <v>3</v>
      </c>
      <c r="AR20" s="22"/>
      <c r="BE20" s="315"/>
      <c r="BS20" s="19" t="s">
        <v>32</v>
      </c>
    </row>
    <row r="21" spans="1:71" s="1" customFormat="1" ht="6.95" customHeight="1">
      <c r="B21" s="22"/>
      <c r="AR21" s="22"/>
      <c r="BE21" s="315"/>
    </row>
    <row r="22" spans="1:71" s="1" customFormat="1" ht="12" customHeight="1">
      <c r="B22" s="22"/>
      <c r="D22" s="29" t="s">
        <v>34</v>
      </c>
      <c r="AR22" s="22"/>
      <c r="BE22" s="315"/>
    </row>
    <row r="23" spans="1:71" s="1" customFormat="1" ht="47.25" customHeight="1">
      <c r="B23" s="22"/>
      <c r="E23" s="321" t="s">
        <v>35</v>
      </c>
      <c r="F23" s="321"/>
      <c r="G23" s="321"/>
      <c r="H23" s="321"/>
      <c r="I23" s="321"/>
      <c r="J23" s="321"/>
      <c r="K23" s="321"/>
      <c r="L23" s="321"/>
      <c r="M23" s="321"/>
      <c r="N23" s="321"/>
      <c r="O23" s="321"/>
      <c r="P23" s="321"/>
      <c r="Q23" s="321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/>
      <c r="AM23" s="321"/>
      <c r="AN23" s="321"/>
      <c r="AR23" s="22"/>
      <c r="BE23" s="315"/>
    </row>
    <row r="24" spans="1:71" s="1" customFormat="1" ht="6.95" customHeight="1">
      <c r="B24" s="22"/>
      <c r="AR24" s="22"/>
      <c r="BE24" s="315"/>
    </row>
    <row r="25" spans="1:71" s="1" customFormat="1" ht="6.95" customHeight="1">
      <c r="B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2"/>
      <c r="BE25" s="315"/>
    </row>
    <row r="26" spans="1:71" s="2" customFormat="1" ht="25.9" customHeight="1">
      <c r="A26" s="34"/>
      <c r="B26" s="35"/>
      <c r="C26" s="34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2">
        <f>ROUND(AG54,2)</f>
        <v>0</v>
      </c>
      <c r="AL26" s="323"/>
      <c r="AM26" s="323"/>
      <c r="AN26" s="323"/>
      <c r="AO26" s="323"/>
      <c r="AP26" s="34"/>
      <c r="AQ26" s="34"/>
      <c r="AR26" s="35"/>
      <c r="BE26" s="315"/>
    </row>
    <row r="27" spans="1:7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15"/>
    </row>
    <row r="28" spans="1:71" s="2" customFormat="1" ht="12.75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24" t="s">
        <v>37</v>
      </c>
      <c r="M28" s="324"/>
      <c r="N28" s="324"/>
      <c r="O28" s="324"/>
      <c r="P28" s="324"/>
      <c r="Q28" s="34"/>
      <c r="R28" s="34"/>
      <c r="S28" s="34"/>
      <c r="T28" s="34"/>
      <c r="U28" s="34"/>
      <c r="V28" s="34"/>
      <c r="W28" s="324" t="s">
        <v>38</v>
      </c>
      <c r="X28" s="324"/>
      <c r="Y28" s="324"/>
      <c r="Z28" s="324"/>
      <c r="AA28" s="324"/>
      <c r="AB28" s="324"/>
      <c r="AC28" s="324"/>
      <c r="AD28" s="324"/>
      <c r="AE28" s="324"/>
      <c r="AF28" s="34"/>
      <c r="AG28" s="34"/>
      <c r="AH28" s="34"/>
      <c r="AI28" s="34"/>
      <c r="AJ28" s="34"/>
      <c r="AK28" s="324" t="s">
        <v>39</v>
      </c>
      <c r="AL28" s="324"/>
      <c r="AM28" s="324"/>
      <c r="AN28" s="324"/>
      <c r="AO28" s="324"/>
      <c r="AP28" s="34"/>
      <c r="AQ28" s="34"/>
      <c r="AR28" s="35"/>
      <c r="BE28" s="315"/>
    </row>
    <row r="29" spans="1:71" s="3" customFormat="1" ht="14.45" customHeight="1">
      <c r="B29" s="39"/>
      <c r="D29" s="29" t="s">
        <v>40</v>
      </c>
      <c r="F29" s="29" t="s">
        <v>41</v>
      </c>
      <c r="L29" s="307">
        <v>0.21</v>
      </c>
      <c r="M29" s="308"/>
      <c r="N29" s="308"/>
      <c r="O29" s="308"/>
      <c r="P29" s="308"/>
      <c r="W29" s="309">
        <f>ROUND(AZ54, 2)</f>
        <v>0</v>
      </c>
      <c r="X29" s="308"/>
      <c r="Y29" s="308"/>
      <c r="Z29" s="308"/>
      <c r="AA29" s="308"/>
      <c r="AB29" s="308"/>
      <c r="AC29" s="308"/>
      <c r="AD29" s="308"/>
      <c r="AE29" s="308"/>
      <c r="AK29" s="309">
        <f>ROUND(AV54, 2)</f>
        <v>0</v>
      </c>
      <c r="AL29" s="308"/>
      <c r="AM29" s="308"/>
      <c r="AN29" s="308"/>
      <c r="AO29" s="308"/>
      <c r="AR29" s="39"/>
      <c r="BE29" s="316"/>
    </row>
    <row r="30" spans="1:71" s="3" customFormat="1" ht="14.45" customHeight="1">
      <c r="B30" s="39"/>
      <c r="F30" s="29" t="s">
        <v>42</v>
      </c>
      <c r="L30" s="307">
        <v>0.12</v>
      </c>
      <c r="M30" s="308"/>
      <c r="N30" s="308"/>
      <c r="O30" s="308"/>
      <c r="P30" s="308"/>
      <c r="W30" s="309">
        <f>ROUND(BA54, 2)</f>
        <v>0</v>
      </c>
      <c r="X30" s="308"/>
      <c r="Y30" s="308"/>
      <c r="Z30" s="308"/>
      <c r="AA30" s="308"/>
      <c r="AB30" s="308"/>
      <c r="AC30" s="308"/>
      <c r="AD30" s="308"/>
      <c r="AE30" s="308"/>
      <c r="AK30" s="309">
        <f>ROUND(AW54, 2)</f>
        <v>0</v>
      </c>
      <c r="AL30" s="308"/>
      <c r="AM30" s="308"/>
      <c r="AN30" s="308"/>
      <c r="AO30" s="308"/>
      <c r="AR30" s="39"/>
      <c r="BE30" s="316"/>
    </row>
    <row r="31" spans="1:71" s="3" customFormat="1" ht="14.45" hidden="1" customHeight="1">
      <c r="B31" s="39"/>
      <c r="F31" s="29" t="s">
        <v>43</v>
      </c>
      <c r="L31" s="307">
        <v>0.21</v>
      </c>
      <c r="M31" s="308"/>
      <c r="N31" s="308"/>
      <c r="O31" s="308"/>
      <c r="P31" s="308"/>
      <c r="W31" s="309">
        <f>ROUND(BB54, 2)</f>
        <v>0</v>
      </c>
      <c r="X31" s="308"/>
      <c r="Y31" s="308"/>
      <c r="Z31" s="308"/>
      <c r="AA31" s="308"/>
      <c r="AB31" s="308"/>
      <c r="AC31" s="308"/>
      <c r="AD31" s="308"/>
      <c r="AE31" s="308"/>
      <c r="AK31" s="309">
        <v>0</v>
      </c>
      <c r="AL31" s="308"/>
      <c r="AM31" s="308"/>
      <c r="AN31" s="308"/>
      <c r="AO31" s="308"/>
      <c r="AR31" s="39"/>
      <c r="BE31" s="316"/>
    </row>
    <row r="32" spans="1:71" s="3" customFormat="1" ht="14.45" hidden="1" customHeight="1">
      <c r="B32" s="39"/>
      <c r="F32" s="29" t="s">
        <v>44</v>
      </c>
      <c r="L32" s="307">
        <v>0.12</v>
      </c>
      <c r="M32" s="308"/>
      <c r="N32" s="308"/>
      <c r="O32" s="308"/>
      <c r="P32" s="308"/>
      <c r="W32" s="309">
        <f>ROUND(BC54, 2)</f>
        <v>0</v>
      </c>
      <c r="X32" s="308"/>
      <c r="Y32" s="308"/>
      <c r="Z32" s="308"/>
      <c r="AA32" s="308"/>
      <c r="AB32" s="308"/>
      <c r="AC32" s="308"/>
      <c r="AD32" s="308"/>
      <c r="AE32" s="308"/>
      <c r="AK32" s="309">
        <v>0</v>
      </c>
      <c r="AL32" s="308"/>
      <c r="AM32" s="308"/>
      <c r="AN32" s="308"/>
      <c r="AO32" s="308"/>
      <c r="AR32" s="39"/>
      <c r="BE32" s="316"/>
    </row>
    <row r="33" spans="1:57" s="3" customFormat="1" ht="14.45" hidden="1" customHeight="1">
      <c r="B33" s="39"/>
      <c r="F33" s="29" t="s">
        <v>45</v>
      </c>
      <c r="L33" s="307">
        <v>0</v>
      </c>
      <c r="M33" s="308"/>
      <c r="N33" s="308"/>
      <c r="O33" s="308"/>
      <c r="P33" s="308"/>
      <c r="W33" s="309">
        <f>ROUND(BD54, 2)</f>
        <v>0</v>
      </c>
      <c r="X33" s="308"/>
      <c r="Y33" s="308"/>
      <c r="Z33" s="308"/>
      <c r="AA33" s="308"/>
      <c r="AB33" s="308"/>
      <c r="AC33" s="308"/>
      <c r="AD33" s="308"/>
      <c r="AE33" s="308"/>
      <c r="AK33" s="309">
        <v>0</v>
      </c>
      <c r="AL33" s="308"/>
      <c r="AM33" s="308"/>
      <c r="AN33" s="308"/>
      <c r="AO33" s="308"/>
      <c r="AR33" s="39"/>
    </row>
    <row r="34" spans="1:57" s="2" customFormat="1" ht="6.95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pans="1:57" s="2" customFormat="1" ht="25.9" customHeight="1">
      <c r="A35" s="34"/>
      <c r="B35" s="35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313" t="s">
        <v>48</v>
      </c>
      <c r="Y35" s="311"/>
      <c r="Z35" s="311"/>
      <c r="AA35" s="311"/>
      <c r="AB35" s="311"/>
      <c r="AC35" s="42"/>
      <c r="AD35" s="42"/>
      <c r="AE35" s="42"/>
      <c r="AF35" s="42"/>
      <c r="AG35" s="42"/>
      <c r="AH35" s="42"/>
      <c r="AI35" s="42"/>
      <c r="AJ35" s="42"/>
      <c r="AK35" s="310">
        <f>SUM(AK26:AK33)</f>
        <v>0</v>
      </c>
      <c r="AL35" s="311"/>
      <c r="AM35" s="311"/>
      <c r="AN35" s="311"/>
      <c r="AO35" s="312"/>
      <c r="AP35" s="40"/>
      <c r="AQ35" s="40"/>
      <c r="AR35" s="35"/>
      <c r="BE35" s="34"/>
    </row>
    <row r="36" spans="1:57" s="2" customFormat="1" ht="6.95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pans="1:57" s="2" customFormat="1" ht="6.95" customHeight="1">
      <c r="A37" s="34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5"/>
      <c r="BE37" s="34"/>
    </row>
    <row r="41" spans="1:57" s="2" customFormat="1" ht="6.95" customHeight="1">
      <c r="A41" s="34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5"/>
      <c r="BE41" s="34"/>
    </row>
    <row r="42" spans="1:57" s="2" customFormat="1" ht="24.95" customHeight="1">
      <c r="A42" s="34"/>
      <c r="B42" s="35"/>
      <c r="C42" s="23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pans="1:57" s="2" customFormat="1" ht="6.95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pans="1:57" s="4" customFormat="1" ht="12" customHeight="1">
      <c r="B44" s="48"/>
      <c r="C44" s="29" t="s">
        <v>14</v>
      </c>
      <c r="L44" s="4" t="str">
        <f>K5</f>
        <v>01</v>
      </c>
      <c r="AR44" s="48"/>
    </row>
    <row r="45" spans="1:57" s="5" customFormat="1" ht="36.950000000000003" customHeight="1">
      <c r="B45" s="49"/>
      <c r="C45" s="50" t="s">
        <v>17</v>
      </c>
      <c r="L45" s="338" t="str">
        <f>K6</f>
        <v>Propustek ev. č. II-13 na MK č. 222c, Třinec - Konská</v>
      </c>
      <c r="M45" s="339"/>
      <c r="N45" s="339"/>
      <c r="O45" s="339"/>
      <c r="P45" s="339"/>
      <c r="Q45" s="339"/>
      <c r="R45" s="339"/>
      <c r="S45" s="339"/>
      <c r="T45" s="339"/>
      <c r="U45" s="339"/>
      <c r="V45" s="339"/>
      <c r="W45" s="339"/>
      <c r="X45" s="339"/>
      <c r="Y45" s="339"/>
      <c r="Z45" s="339"/>
      <c r="AA45" s="339"/>
      <c r="AB45" s="339"/>
      <c r="AC45" s="339"/>
      <c r="AD45" s="339"/>
      <c r="AE45" s="339"/>
      <c r="AF45" s="339"/>
      <c r="AG45" s="339"/>
      <c r="AH45" s="339"/>
      <c r="AI45" s="339"/>
      <c r="AJ45" s="339"/>
      <c r="AK45" s="339"/>
      <c r="AL45" s="339"/>
      <c r="AM45" s="339"/>
      <c r="AN45" s="339"/>
      <c r="AO45" s="339"/>
      <c r="AR45" s="49"/>
    </row>
    <row r="46" spans="1:57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pans="1:57" s="2" customFormat="1" ht="12" customHeight="1">
      <c r="A47" s="34"/>
      <c r="B47" s="35"/>
      <c r="C47" s="29" t="s">
        <v>21</v>
      </c>
      <c r="D47" s="34"/>
      <c r="E47" s="34"/>
      <c r="F47" s="34"/>
      <c r="G47" s="34"/>
      <c r="H47" s="34"/>
      <c r="I47" s="34"/>
      <c r="J47" s="34"/>
      <c r="K47" s="34"/>
      <c r="L47" s="5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9" t="s">
        <v>23</v>
      </c>
      <c r="AJ47" s="34"/>
      <c r="AK47" s="34"/>
      <c r="AL47" s="34"/>
      <c r="AM47" s="340" t="str">
        <f>IF(AN8= "","",AN8)</f>
        <v>22. 5. 2024</v>
      </c>
      <c r="AN47" s="340"/>
      <c r="AO47" s="34"/>
      <c r="AP47" s="34"/>
      <c r="AQ47" s="34"/>
      <c r="AR47" s="35"/>
      <c r="BE47" s="34"/>
    </row>
    <row r="48" spans="1:57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pans="1:91" s="2" customFormat="1" ht="15.2" customHeight="1">
      <c r="A49" s="34"/>
      <c r="B49" s="35"/>
      <c r="C49" s="29" t="s">
        <v>25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Statutární město Třinec, Jablunkovská 160,  739 61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9" t="s">
        <v>31</v>
      </c>
      <c r="AJ49" s="34"/>
      <c r="AK49" s="34"/>
      <c r="AL49" s="34"/>
      <c r="AM49" s="345" t="str">
        <f>IF(E17="","",E17)</f>
        <v xml:space="preserve"> </v>
      </c>
      <c r="AN49" s="346"/>
      <c r="AO49" s="346"/>
      <c r="AP49" s="346"/>
      <c r="AQ49" s="34"/>
      <c r="AR49" s="35"/>
      <c r="AS49" s="341" t="s">
        <v>50</v>
      </c>
      <c r="AT49" s="342"/>
      <c r="AU49" s="53"/>
      <c r="AV49" s="53"/>
      <c r="AW49" s="53"/>
      <c r="AX49" s="53"/>
      <c r="AY49" s="53"/>
      <c r="AZ49" s="53"/>
      <c r="BA49" s="53"/>
      <c r="BB49" s="53"/>
      <c r="BC49" s="53"/>
      <c r="BD49" s="54"/>
      <c r="BE49" s="34"/>
    </row>
    <row r="50" spans="1:91" s="2" customFormat="1" ht="15.2" customHeight="1">
      <c r="A50" s="34"/>
      <c r="B50" s="35"/>
      <c r="C50" s="29" t="s">
        <v>29</v>
      </c>
      <c r="D50" s="34"/>
      <c r="E50" s="34"/>
      <c r="F50" s="34"/>
      <c r="G50" s="34"/>
      <c r="H50" s="34"/>
      <c r="I50" s="34"/>
      <c r="J50" s="34"/>
      <c r="K50" s="34"/>
      <c r="L50" s="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9" t="s">
        <v>33</v>
      </c>
      <c r="AJ50" s="34"/>
      <c r="AK50" s="34"/>
      <c r="AL50" s="34"/>
      <c r="AM50" s="345" t="str">
        <f>IF(E20="","",E20)</f>
        <v xml:space="preserve"> </v>
      </c>
      <c r="AN50" s="346"/>
      <c r="AO50" s="346"/>
      <c r="AP50" s="346"/>
      <c r="AQ50" s="34"/>
      <c r="AR50" s="35"/>
      <c r="AS50" s="343"/>
      <c r="AT50" s="344"/>
      <c r="AU50" s="55"/>
      <c r="AV50" s="55"/>
      <c r="AW50" s="55"/>
      <c r="AX50" s="55"/>
      <c r="AY50" s="55"/>
      <c r="AZ50" s="55"/>
      <c r="BA50" s="55"/>
      <c r="BB50" s="55"/>
      <c r="BC50" s="55"/>
      <c r="BD50" s="56"/>
      <c r="BE50" s="34"/>
    </row>
    <row r="51" spans="1:91" s="2" customFormat="1" ht="10.9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343"/>
      <c r="AT51" s="344"/>
      <c r="AU51" s="55"/>
      <c r="AV51" s="55"/>
      <c r="AW51" s="55"/>
      <c r="AX51" s="55"/>
      <c r="AY51" s="55"/>
      <c r="AZ51" s="55"/>
      <c r="BA51" s="55"/>
      <c r="BB51" s="55"/>
      <c r="BC51" s="55"/>
      <c r="BD51" s="56"/>
      <c r="BE51" s="34"/>
    </row>
    <row r="52" spans="1:91" s="2" customFormat="1" ht="29.25" customHeight="1">
      <c r="A52" s="34"/>
      <c r="B52" s="35"/>
      <c r="C52" s="333" t="s">
        <v>51</v>
      </c>
      <c r="D52" s="334"/>
      <c r="E52" s="334"/>
      <c r="F52" s="334"/>
      <c r="G52" s="334"/>
      <c r="H52" s="57"/>
      <c r="I52" s="336" t="s">
        <v>52</v>
      </c>
      <c r="J52" s="334"/>
      <c r="K52" s="334"/>
      <c r="L52" s="334"/>
      <c r="M52" s="334"/>
      <c r="N52" s="334"/>
      <c r="O52" s="334"/>
      <c r="P52" s="334"/>
      <c r="Q52" s="334"/>
      <c r="R52" s="334"/>
      <c r="S52" s="334"/>
      <c r="T52" s="334"/>
      <c r="U52" s="334"/>
      <c r="V52" s="334"/>
      <c r="W52" s="334"/>
      <c r="X52" s="334"/>
      <c r="Y52" s="334"/>
      <c r="Z52" s="334"/>
      <c r="AA52" s="334"/>
      <c r="AB52" s="334"/>
      <c r="AC52" s="334"/>
      <c r="AD52" s="334"/>
      <c r="AE52" s="334"/>
      <c r="AF52" s="334"/>
      <c r="AG52" s="335" t="s">
        <v>53</v>
      </c>
      <c r="AH52" s="334"/>
      <c r="AI52" s="334"/>
      <c r="AJ52" s="334"/>
      <c r="AK52" s="334"/>
      <c r="AL52" s="334"/>
      <c r="AM52" s="334"/>
      <c r="AN52" s="336" t="s">
        <v>54</v>
      </c>
      <c r="AO52" s="334"/>
      <c r="AP52" s="334"/>
      <c r="AQ52" s="58" t="s">
        <v>55</v>
      </c>
      <c r="AR52" s="35"/>
      <c r="AS52" s="59" t="s">
        <v>56</v>
      </c>
      <c r="AT52" s="60" t="s">
        <v>57</v>
      </c>
      <c r="AU52" s="60" t="s">
        <v>58</v>
      </c>
      <c r="AV52" s="60" t="s">
        <v>59</v>
      </c>
      <c r="AW52" s="60" t="s">
        <v>60</v>
      </c>
      <c r="AX52" s="60" t="s">
        <v>61</v>
      </c>
      <c r="AY52" s="60" t="s">
        <v>62</v>
      </c>
      <c r="AZ52" s="60" t="s">
        <v>63</v>
      </c>
      <c r="BA52" s="60" t="s">
        <v>64</v>
      </c>
      <c r="BB52" s="60" t="s">
        <v>65</v>
      </c>
      <c r="BC52" s="60" t="s">
        <v>66</v>
      </c>
      <c r="BD52" s="61" t="s">
        <v>67</v>
      </c>
      <c r="BE52" s="34"/>
    </row>
    <row r="53" spans="1:91" s="2" customFormat="1" ht="10.9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62"/>
      <c r="AT53" s="63"/>
      <c r="AU53" s="63"/>
      <c r="AV53" s="63"/>
      <c r="AW53" s="63"/>
      <c r="AX53" s="63"/>
      <c r="AY53" s="63"/>
      <c r="AZ53" s="63"/>
      <c r="BA53" s="63"/>
      <c r="BB53" s="63"/>
      <c r="BC53" s="63"/>
      <c r="BD53" s="64"/>
      <c r="BE53" s="34"/>
    </row>
    <row r="54" spans="1:91" s="6" customFormat="1" ht="32.450000000000003" customHeight="1">
      <c r="B54" s="65"/>
      <c r="C54" s="66" t="s">
        <v>68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328">
        <f>ROUND(AG55+AG59+AG60,2)</f>
        <v>0</v>
      </c>
      <c r="AH54" s="328"/>
      <c r="AI54" s="328"/>
      <c r="AJ54" s="328"/>
      <c r="AK54" s="328"/>
      <c r="AL54" s="328"/>
      <c r="AM54" s="328"/>
      <c r="AN54" s="329">
        <f t="shared" ref="AN54:AN60" si="0">SUM(AG54,AT54)</f>
        <v>0</v>
      </c>
      <c r="AO54" s="329"/>
      <c r="AP54" s="329"/>
      <c r="AQ54" s="69" t="s">
        <v>3</v>
      </c>
      <c r="AR54" s="65"/>
      <c r="AS54" s="70">
        <f>ROUND(AS55+AS59+AS60,2)</f>
        <v>0</v>
      </c>
      <c r="AT54" s="71">
        <f t="shared" ref="AT54:AT60" si="1">ROUND(SUM(AV54:AW54),2)</f>
        <v>0</v>
      </c>
      <c r="AU54" s="72">
        <f>ROUND(AU55+AU59+AU60,5)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ROUND(AZ55+AZ59+AZ60,2)</f>
        <v>0</v>
      </c>
      <c r="BA54" s="71">
        <f>ROUND(BA55+BA59+BA60,2)</f>
        <v>0</v>
      </c>
      <c r="BB54" s="71">
        <f>ROUND(BB55+BB59+BB60,2)</f>
        <v>0</v>
      </c>
      <c r="BC54" s="71">
        <f>ROUND(BC55+BC59+BC60,2)</f>
        <v>0</v>
      </c>
      <c r="BD54" s="73">
        <f>ROUND(BD55+BD59+BD60,2)</f>
        <v>0</v>
      </c>
      <c r="BS54" s="74" t="s">
        <v>69</v>
      </c>
      <c r="BT54" s="74" t="s">
        <v>70</v>
      </c>
      <c r="BU54" s="75" t="s">
        <v>71</v>
      </c>
      <c r="BV54" s="74" t="s">
        <v>72</v>
      </c>
      <c r="BW54" s="74" t="s">
        <v>5</v>
      </c>
      <c r="BX54" s="74" t="s">
        <v>73</v>
      </c>
      <c r="CL54" s="74" t="s">
        <v>3</v>
      </c>
    </row>
    <row r="55" spans="1:91" s="7" customFormat="1" ht="16.5" customHeight="1">
      <c r="B55" s="76"/>
      <c r="C55" s="77"/>
      <c r="D55" s="327" t="s">
        <v>74</v>
      </c>
      <c r="E55" s="327"/>
      <c r="F55" s="327"/>
      <c r="G55" s="327"/>
      <c r="H55" s="327"/>
      <c r="I55" s="78"/>
      <c r="J55" s="327" t="s">
        <v>75</v>
      </c>
      <c r="K55" s="327"/>
      <c r="L55" s="327"/>
      <c r="M55" s="327"/>
      <c r="N55" s="327"/>
      <c r="O55" s="327"/>
      <c r="P55" s="327"/>
      <c r="Q55" s="327"/>
      <c r="R55" s="327"/>
      <c r="S55" s="327"/>
      <c r="T55" s="327"/>
      <c r="U55" s="327"/>
      <c r="V55" s="327"/>
      <c r="W55" s="327"/>
      <c r="X55" s="327"/>
      <c r="Y55" s="327"/>
      <c r="Z55" s="327"/>
      <c r="AA55" s="327"/>
      <c r="AB55" s="327"/>
      <c r="AC55" s="327"/>
      <c r="AD55" s="327"/>
      <c r="AE55" s="327"/>
      <c r="AF55" s="327"/>
      <c r="AG55" s="337">
        <f>ROUND(SUM(AG56:AG58),2)</f>
        <v>0</v>
      </c>
      <c r="AH55" s="326"/>
      <c r="AI55" s="326"/>
      <c r="AJ55" s="326"/>
      <c r="AK55" s="326"/>
      <c r="AL55" s="326"/>
      <c r="AM55" s="326"/>
      <c r="AN55" s="325">
        <f t="shared" si="0"/>
        <v>0</v>
      </c>
      <c r="AO55" s="326"/>
      <c r="AP55" s="326"/>
      <c r="AQ55" s="79" t="s">
        <v>76</v>
      </c>
      <c r="AR55" s="76"/>
      <c r="AS55" s="80">
        <f>ROUND(SUM(AS56:AS58),2)</f>
        <v>0</v>
      </c>
      <c r="AT55" s="81">
        <f t="shared" si="1"/>
        <v>0</v>
      </c>
      <c r="AU55" s="82">
        <f>ROUND(SUM(AU56:AU58),5)</f>
        <v>0</v>
      </c>
      <c r="AV55" s="81">
        <f>ROUND(AZ55*L29,2)</f>
        <v>0</v>
      </c>
      <c r="AW55" s="81">
        <f>ROUND(BA55*L30,2)</f>
        <v>0</v>
      </c>
      <c r="AX55" s="81">
        <f>ROUND(BB55*L29,2)</f>
        <v>0</v>
      </c>
      <c r="AY55" s="81">
        <f>ROUND(BC55*L30,2)</f>
        <v>0</v>
      </c>
      <c r="AZ55" s="81">
        <f>ROUND(SUM(AZ56:AZ58),2)</f>
        <v>0</v>
      </c>
      <c r="BA55" s="81">
        <f>ROUND(SUM(BA56:BA58),2)</f>
        <v>0</v>
      </c>
      <c r="BB55" s="81">
        <f>ROUND(SUM(BB56:BB58),2)</f>
        <v>0</v>
      </c>
      <c r="BC55" s="81">
        <f>ROUND(SUM(BC56:BC58),2)</f>
        <v>0</v>
      </c>
      <c r="BD55" s="83">
        <f>ROUND(SUM(BD56:BD58),2)</f>
        <v>0</v>
      </c>
      <c r="BS55" s="84" t="s">
        <v>69</v>
      </c>
      <c r="BT55" s="84" t="s">
        <v>77</v>
      </c>
      <c r="BU55" s="84" t="s">
        <v>71</v>
      </c>
      <c r="BV55" s="84" t="s">
        <v>72</v>
      </c>
      <c r="BW55" s="84" t="s">
        <v>78</v>
      </c>
      <c r="BX55" s="84" t="s">
        <v>5</v>
      </c>
      <c r="CL55" s="84" t="s">
        <v>3</v>
      </c>
      <c r="CM55" s="84" t="s">
        <v>79</v>
      </c>
    </row>
    <row r="56" spans="1:91" s="4" customFormat="1" ht="16.5" customHeight="1">
      <c r="A56" s="85" t="s">
        <v>80</v>
      </c>
      <c r="B56" s="48"/>
      <c r="C56" s="10"/>
      <c r="D56" s="10"/>
      <c r="E56" s="332" t="s">
        <v>77</v>
      </c>
      <c r="F56" s="332"/>
      <c r="G56" s="332"/>
      <c r="H56" s="332"/>
      <c r="I56" s="332"/>
      <c r="J56" s="10"/>
      <c r="K56" s="332" t="s">
        <v>81</v>
      </c>
      <c r="L56" s="332"/>
      <c r="M56" s="332"/>
      <c r="N56" s="332"/>
      <c r="O56" s="332"/>
      <c r="P56" s="332"/>
      <c r="Q56" s="332"/>
      <c r="R56" s="332"/>
      <c r="S56" s="332"/>
      <c r="T56" s="332"/>
      <c r="U56" s="332"/>
      <c r="V56" s="332"/>
      <c r="W56" s="332"/>
      <c r="X56" s="332"/>
      <c r="Y56" s="332"/>
      <c r="Z56" s="332"/>
      <c r="AA56" s="332"/>
      <c r="AB56" s="332"/>
      <c r="AC56" s="332"/>
      <c r="AD56" s="332"/>
      <c r="AE56" s="332"/>
      <c r="AF56" s="332"/>
      <c r="AG56" s="330">
        <f>'1 - Ostatní a vedlejší ná...'!J32</f>
        <v>0</v>
      </c>
      <c r="AH56" s="331"/>
      <c r="AI56" s="331"/>
      <c r="AJ56" s="331"/>
      <c r="AK56" s="331"/>
      <c r="AL56" s="331"/>
      <c r="AM56" s="331"/>
      <c r="AN56" s="330">
        <f t="shared" si="0"/>
        <v>0</v>
      </c>
      <c r="AO56" s="331"/>
      <c r="AP56" s="331"/>
      <c r="AQ56" s="86" t="s">
        <v>82</v>
      </c>
      <c r="AR56" s="48"/>
      <c r="AS56" s="87">
        <v>0</v>
      </c>
      <c r="AT56" s="88">
        <f t="shared" si="1"/>
        <v>0</v>
      </c>
      <c r="AU56" s="89">
        <f>'1 - Ostatní a vedlejší ná...'!P87</f>
        <v>0</v>
      </c>
      <c r="AV56" s="88">
        <f>'1 - Ostatní a vedlejší ná...'!J35</f>
        <v>0</v>
      </c>
      <c r="AW56" s="88">
        <f>'1 - Ostatní a vedlejší ná...'!J36</f>
        <v>0</v>
      </c>
      <c r="AX56" s="88">
        <f>'1 - Ostatní a vedlejší ná...'!J37</f>
        <v>0</v>
      </c>
      <c r="AY56" s="88">
        <f>'1 - Ostatní a vedlejší ná...'!J38</f>
        <v>0</v>
      </c>
      <c r="AZ56" s="88">
        <f>'1 - Ostatní a vedlejší ná...'!F35</f>
        <v>0</v>
      </c>
      <c r="BA56" s="88">
        <f>'1 - Ostatní a vedlejší ná...'!F36</f>
        <v>0</v>
      </c>
      <c r="BB56" s="88">
        <f>'1 - Ostatní a vedlejší ná...'!F37</f>
        <v>0</v>
      </c>
      <c r="BC56" s="88">
        <f>'1 - Ostatní a vedlejší ná...'!F38</f>
        <v>0</v>
      </c>
      <c r="BD56" s="90">
        <f>'1 - Ostatní a vedlejší ná...'!F39</f>
        <v>0</v>
      </c>
      <c r="BT56" s="27" t="s">
        <v>79</v>
      </c>
      <c r="BV56" s="27" t="s">
        <v>72</v>
      </c>
      <c r="BW56" s="27" t="s">
        <v>83</v>
      </c>
      <c r="BX56" s="27" t="s">
        <v>78</v>
      </c>
      <c r="CL56" s="27" t="s">
        <v>3</v>
      </c>
    </row>
    <row r="57" spans="1:91" s="4" customFormat="1" ht="16.5" customHeight="1">
      <c r="A57" s="85" t="s">
        <v>80</v>
      </c>
      <c r="B57" s="48"/>
      <c r="C57" s="10"/>
      <c r="D57" s="10"/>
      <c r="E57" s="332" t="s">
        <v>79</v>
      </c>
      <c r="F57" s="332"/>
      <c r="G57" s="332"/>
      <c r="H57" s="332"/>
      <c r="I57" s="332"/>
      <c r="J57" s="10"/>
      <c r="K57" s="332" t="s">
        <v>84</v>
      </c>
      <c r="L57" s="332"/>
      <c r="M57" s="332"/>
      <c r="N57" s="332"/>
      <c r="O57" s="332"/>
      <c r="P57" s="332"/>
      <c r="Q57" s="332"/>
      <c r="R57" s="332"/>
      <c r="S57" s="332"/>
      <c r="T57" s="332"/>
      <c r="U57" s="332"/>
      <c r="V57" s="332"/>
      <c r="W57" s="332"/>
      <c r="X57" s="332"/>
      <c r="Y57" s="332"/>
      <c r="Z57" s="332"/>
      <c r="AA57" s="332"/>
      <c r="AB57" s="332"/>
      <c r="AC57" s="332"/>
      <c r="AD57" s="332"/>
      <c r="AE57" s="332"/>
      <c r="AF57" s="332"/>
      <c r="AG57" s="330">
        <f>'2 - Příprava území a stav...'!J32</f>
        <v>0</v>
      </c>
      <c r="AH57" s="331"/>
      <c r="AI57" s="331"/>
      <c r="AJ57" s="331"/>
      <c r="AK57" s="331"/>
      <c r="AL57" s="331"/>
      <c r="AM57" s="331"/>
      <c r="AN57" s="330">
        <f t="shared" si="0"/>
        <v>0</v>
      </c>
      <c r="AO57" s="331"/>
      <c r="AP57" s="331"/>
      <c r="AQ57" s="86" t="s">
        <v>82</v>
      </c>
      <c r="AR57" s="48"/>
      <c r="AS57" s="87">
        <v>0</v>
      </c>
      <c r="AT57" s="88">
        <f t="shared" si="1"/>
        <v>0</v>
      </c>
      <c r="AU57" s="89">
        <f>'2 - Příprava území a stav...'!P88</f>
        <v>0</v>
      </c>
      <c r="AV57" s="88">
        <f>'2 - Příprava území a stav...'!J35</f>
        <v>0</v>
      </c>
      <c r="AW57" s="88">
        <f>'2 - Příprava území a stav...'!J36</f>
        <v>0</v>
      </c>
      <c r="AX57" s="88">
        <f>'2 - Příprava území a stav...'!J37</f>
        <v>0</v>
      </c>
      <c r="AY57" s="88">
        <f>'2 - Příprava území a stav...'!J38</f>
        <v>0</v>
      </c>
      <c r="AZ57" s="88">
        <f>'2 - Příprava území a stav...'!F35</f>
        <v>0</v>
      </c>
      <c r="BA57" s="88">
        <f>'2 - Příprava území a stav...'!F36</f>
        <v>0</v>
      </c>
      <c r="BB57" s="88">
        <f>'2 - Příprava území a stav...'!F37</f>
        <v>0</v>
      </c>
      <c r="BC57" s="88">
        <f>'2 - Příprava území a stav...'!F38</f>
        <v>0</v>
      </c>
      <c r="BD57" s="90">
        <f>'2 - Příprava území a stav...'!F39</f>
        <v>0</v>
      </c>
      <c r="BT57" s="27" t="s">
        <v>79</v>
      </c>
      <c r="BV57" s="27" t="s">
        <v>72</v>
      </c>
      <c r="BW57" s="27" t="s">
        <v>85</v>
      </c>
      <c r="BX57" s="27" t="s">
        <v>78</v>
      </c>
      <c r="CL57" s="27" t="s">
        <v>3</v>
      </c>
    </row>
    <row r="58" spans="1:91" s="4" customFormat="1" ht="16.5" customHeight="1">
      <c r="A58" s="85" t="s">
        <v>80</v>
      </c>
      <c r="B58" s="48"/>
      <c r="C58" s="10"/>
      <c r="D58" s="10"/>
      <c r="E58" s="332" t="s">
        <v>86</v>
      </c>
      <c r="F58" s="332"/>
      <c r="G58" s="332"/>
      <c r="H58" s="332"/>
      <c r="I58" s="332"/>
      <c r="J58" s="10"/>
      <c r="K58" s="332" t="s">
        <v>75</v>
      </c>
      <c r="L58" s="332"/>
      <c r="M58" s="332"/>
      <c r="N58" s="332"/>
      <c r="O58" s="332"/>
      <c r="P58" s="332"/>
      <c r="Q58" s="332"/>
      <c r="R58" s="332"/>
      <c r="S58" s="332"/>
      <c r="T58" s="332"/>
      <c r="U58" s="332"/>
      <c r="V58" s="332"/>
      <c r="W58" s="332"/>
      <c r="X58" s="332"/>
      <c r="Y58" s="332"/>
      <c r="Z58" s="332"/>
      <c r="AA58" s="332"/>
      <c r="AB58" s="332"/>
      <c r="AC58" s="332"/>
      <c r="AD58" s="332"/>
      <c r="AE58" s="332"/>
      <c r="AF58" s="332"/>
      <c r="AG58" s="330">
        <f>'3 - Demolice propustku'!J32</f>
        <v>0</v>
      </c>
      <c r="AH58" s="331"/>
      <c r="AI58" s="331"/>
      <c r="AJ58" s="331"/>
      <c r="AK58" s="331"/>
      <c r="AL58" s="331"/>
      <c r="AM58" s="331"/>
      <c r="AN58" s="330">
        <f t="shared" si="0"/>
        <v>0</v>
      </c>
      <c r="AO58" s="331"/>
      <c r="AP58" s="331"/>
      <c r="AQ58" s="86" t="s">
        <v>82</v>
      </c>
      <c r="AR58" s="48"/>
      <c r="AS58" s="87">
        <v>0</v>
      </c>
      <c r="AT58" s="88">
        <f t="shared" si="1"/>
        <v>0</v>
      </c>
      <c r="AU58" s="89">
        <f>'3 - Demolice propustku'!P91</f>
        <v>0</v>
      </c>
      <c r="AV58" s="88">
        <f>'3 - Demolice propustku'!J35</f>
        <v>0</v>
      </c>
      <c r="AW58" s="88">
        <f>'3 - Demolice propustku'!J36</f>
        <v>0</v>
      </c>
      <c r="AX58" s="88">
        <f>'3 - Demolice propustku'!J37</f>
        <v>0</v>
      </c>
      <c r="AY58" s="88">
        <f>'3 - Demolice propustku'!J38</f>
        <v>0</v>
      </c>
      <c r="AZ58" s="88">
        <f>'3 - Demolice propustku'!F35</f>
        <v>0</v>
      </c>
      <c r="BA58" s="88">
        <f>'3 - Demolice propustku'!F36</f>
        <v>0</v>
      </c>
      <c r="BB58" s="88">
        <f>'3 - Demolice propustku'!F37</f>
        <v>0</v>
      </c>
      <c r="BC58" s="88">
        <f>'3 - Demolice propustku'!F38</f>
        <v>0</v>
      </c>
      <c r="BD58" s="90">
        <f>'3 - Demolice propustku'!F39</f>
        <v>0</v>
      </c>
      <c r="BT58" s="27" t="s">
        <v>79</v>
      </c>
      <c r="BV58" s="27" t="s">
        <v>72</v>
      </c>
      <c r="BW58" s="27" t="s">
        <v>87</v>
      </c>
      <c r="BX58" s="27" t="s">
        <v>78</v>
      </c>
      <c r="CL58" s="27" t="s">
        <v>3</v>
      </c>
    </row>
    <row r="59" spans="1:91" s="7" customFormat="1" ht="16.5" customHeight="1">
      <c r="A59" s="85" t="s">
        <v>80</v>
      </c>
      <c r="B59" s="76"/>
      <c r="C59" s="77"/>
      <c r="D59" s="327" t="s">
        <v>88</v>
      </c>
      <c r="E59" s="327"/>
      <c r="F59" s="327"/>
      <c r="G59" s="327"/>
      <c r="H59" s="327"/>
      <c r="I59" s="78"/>
      <c r="J59" s="327" t="s">
        <v>89</v>
      </c>
      <c r="K59" s="327"/>
      <c r="L59" s="327"/>
      <c r="M59" s="327"/>
      <c r="N59" s="327"/>
      <c r="O59" s="327"/>
      <c r="P59" s="327"/>
      <c r="Q59" s="327"/>
      <c r="R59" s="327"/>
      <c r="S59" s="327"/>
      <c r="T59" s="327"/>
      <c r="U59" s="327"/>
      <c r="V59" s="327"/>
      <c r="W59" s="327"/>
      <c r="X59" s="327"/>
      <c r="Y59" s="327"/>
      <c r="Z59" s="327"/>
      <c r="AA59" s="327"/>
      <c r="AB59" s="327"/>
      <c r="AC59" s="327"/>
      <c r="AD59" s="327"/>
      <c r="AE59" s="327"/>
      <c r="AF59" s="327"/>
      <c r="AG59" s="325">
        <f>'SO 201 - Most'!J30</f>
        <v>0</v>
      </c>
      <c r="AH59" s="326"/>
      <c r="AI59" s="326"/>
      <c r="AJ59" s="326"/>
      <c r="AK59" s="326"/>
      <c r="AL59" s="326"/>
      <c r="AM59" s="326"/>
      <c r="AN59" s="325">
        <f t="shared" si="0"/>
        <v>0</v>
      </c>
      <c r="AO59" s="326"/>
      <c r="AP59" s="326"/>
      <c r="AQ59" s="79" t="s">
        <v>76</v>
      </c>
      <c r="AR59" s="76"/>
      <c r="AS59" s="80">
        <v>0</v>
      </c>
      <c r="AT59" s="81">
        <f t="shared" si="1"/>
        <v>0</v>
      </c>
      <c r="AU59" s="82">
        <f>'SO 201 - Most'!P93</f>
        <v>0</v>
      </c>
      <c r="AV59" s="81">
        <f>'SO 201 - Most'!J33</f>
        <v>0</v>
      </c>
      <c r="AW59" s="81">
        <f>'SO 201 - Most'!J34</f>
        <v>0</v>
      </c>
      <c r="AX59" s="81">
        <f>'SO 201 - Most'!J35</f>
        <v>0</v>
      </c>
      <c r="AY59" s="81">
        <f>'SO 201 - Most'!J36</f>
        <v>0</v>
      </c>
      <c r="AZ59" s="81">
        <f>'SO 201 - Most'!F33</f>
        <v>0</v>
      </c>
      <c r="BA59" s="81">
        <f>'SO 201 - Most'!F34</f>
        <v>0</v>
      </c>
      <c r="BB59" s="81">
        <f>'SO 201 - Most'!F35</f>
        <v>0</v>
      </c>
      <c r="BC59" s="81">
        <f>'SO 201 - Most'!F36</f>
        <v>0</v>
      </c>
      <c r="BD59" s="83">
        <f>'SO 201 - Most'!F37</f>
        <v>0</v>
      </c>
      <c r="BT59" s="84" t="s">
        <v>77</v>
      </c>
      <c r="BV59" s="84" t="s">
        <v>72</v>
      </c>
      <c r="BW59" s="84" t="s">
        <v>90</v>
      </c>
      <c r="BX59" s="84" t="s">
        <v>5</v>
      </c>
      <c r="CL59" s="84" t="s">
        <v>3</v>
      </c>
      <c r="CM59" s="84" t="s">
        <v>79</v>
      </c>
    </row>
    <row r="60" spans="1:91" s="7" customFormat="1" ht="16.5" customHeight="1">
      <c r="A60" s="85" t="s">
        <v>80</v>
      </c>
      <c r="B60" s="76"/>
      <c r="C60" s="77"/>
      <c r="D60" s="327" t="s">
        <v>91</v>
      </c>
      <c r="E60" s="327"/>
      <c r="F60" s="327"/>
      <c r="G60" s="327"/>
      <c r="H60" s="327"/>
      <c r="I60" s="78"/>
      <c r="J60" s="327" t="s">
        <v>92</v>
      </c>
      <c r="K60" s="327"/>
      <c r="L60" s="327"/>
      <c r="M60" s="327"/>
      <c r="N60" s="327"/>
      <c r="O60" s="327"/>
      <c r="P60" s="327"/>
      <c r="Q60" s="327"/>
      <c r="R60" s="327"/>
      <c r="S60" s="327"/>
      <c r="T60" s="327"/>
      <c r="U60" s="327"/>
      <c r="V60" s="327"/>
      <c r="W60" s="327"/>
      <c r="X60" s="327"/>
      <c r="Y60" s="327"/>
      <c r="Z60" s="327"/>
      <c r="AA60" s="327"/>
      <c r="AB60" s="327"/>
      <c r="AC60" s="327"/>
      <c r="AD60" s="327"/>
      <c r="AE60" s="327"/>
      <c r="AF60" s="327"/>
      <c r="AG60" s="325">
        <f>'SO 301 - Úpravy koryta'!J30</f>
        <v>0</v>
      </c>
      <c r="AH60" s="326"/>
      <c r="AI60" s="326"/>
      <c r="AJ60" s="326"/>
      <c r="AK60" s="326"/>
      <c r="AL60" s="326"/>
      <c r="AM60" s="326"/>
      <c r="AN60" s="325">
        <f t="shared" si="0"/>
        <v>0</v>
      </c>
      <c r="AO60" s="326"/>
      <c r="AP60" s="326"/>
      <c r="AQ60" s="79" t="s">
        <v>76</v>
      </c>
      <c r="AR60" s="76"/>
      <c r="AS60" s="91">
        <v>0</v>
      </c>
      <c r="AT60" s="92">
        <f t="shared" si="1"/>
        <v>0</v>
      </c>
      <c r="AU60" s="93">
        <f>'SO 301 - Úpravy koryta'!P83</f>
        <v>0</v>
      </c>
      <c r="AV60" s="92">
        <f>'SO 301 - Úpravy koryta'!J33</f>
        <v>0</v>
      </c>
      <c r="AW60" s="92">
        <f>'SO 301 - Úpravy koryta'!J34</f>
        <v>0</v>
      </c>
      <c r="AX60" s="92">
        <f>'SO 301 - Úpravy koryta'!J35</f>
        <v>0</v>
      </c>
      <c r="AY60" s="92">
        <f>'SO 301 - Úpravy koryta'!J36</f>
        <v>0</v>
      </c>
      <c r="AZ60" s="92">
        <f>'SO 301 - Úpravy koryta'!F33</f>
        <v>0</v>
      </c>
      <c r="BA60" s="92">
        <f>'SO 301 - Úpravy koryta'!F34</f>
        <v>0</v>
      </c>
      <c r="BB60" s="92">
        <f>'SO 301 - Úpravy koryta'!F35</f>
        <v>0</v>
      </c>
      <c r="BC60" s="92">
        <f>'SO 301 - Úpravy koryta'!F36</f>
        <v>0</v>
      </c>
      <c r="BD60" s="94">
        <f>'SO 301 - Úpravy koryta'!F37</f>
        <v>0</v>
      </c>
      <c r="BT60" s="84" t="s">
        <v>77</v>
      </c>
      <c r="BV60" s="84" t="s">
        <v>72</v>
      </c>
      <c r="BW60" s="84" t="s">
        <v>93</v>
      </c>
      <c r="BX60" s="84" t="s">
        <v>5</v>
      </c>
      <c r="CL60" s="84" t="s">
        <v>3</v>
      </c>
      <c r="CM60" s="84" t="s">
        <v>79</v>
      </c>
    </row>
    <row r="61" spans="1:91" s="2" customFormat="1" ht="30" customHeight="1">
      <c r="A61" s="34"/>
      <c r="B61" s="35"/>
      <c r="C61" s="34"/>
      <c r="D61" s="34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5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  <row r="62" spans="1:91" s="2" customFormat="1" ht="6.95" customHeight="1">
      <c r="A62" s="34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35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</sheetData>
  <mergeCells count="62">
    <mergeCell ref="AS49:AT51"/>
    <mergeCell ref="AM49:AP49"/>
    <mergeCell ref="AM50:AP50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D60:H60"/>
    <mergeCell ref="J60:AF60"/>
    <mergeCell ref="AG54:AM54"/>
    <mergeCell ref="AN54:AP54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W30:AE30"/>
    <mergeCell ref="AK30:AO30"/>
    <mergeCell ref="L30:P30"/>
    <mergeCell ref="AK31:AO31"/>
    <mergeCell ref="AN60:AP60"/>
    <mergeCell ref="AG60:AM60"/>
    <mergeCell ref="K57:AF57"/>
    <mergeCell ref="AN57:AP57"/>
    <mergeCell ref="L45:AO45"/>
    <mergeCell ref="AM47:AN47"/>
    <mergeCell ref="AK26:AO26"/>
    <mergeCell ref="L28:P28"/>
    <mergeCell ref="W28:AE28"/>
    <mergeCell ref="AK28:AO28"/>
    <mergeCell ref="AK29:AO29"/>
    <mergeCell ref="L29:P29"/>
    <mergeCell ref="W29:AE29"/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</mergeCells>
  <hyperlinks>
    <hyperlink ref="A56" location="'1 - Ostatní a vedlejší ná...'!C2" display="/"/>
    <hyperlink ref="A57" location="'2 - Příprava území a stav...'!C2" display="/"/>
    <hyperlink ref="A58" location="'3 - Demolice propustku'!C2" display="/"/>
    <hyperlink ref="A59" location="'SO 201 - Most'!C2" display="/"/>
    <hyperlink ref="A60" location="'SO 301 - Úpravy koryt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tabSelected="1" topLeftCell="A126" workbookViewId="0">
      <selection activeCell="F160" sqref="F16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9" t="s">
        <v>83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pans="1:46" s="1" customFormat="1" ht="24.95" customHeight="1">
      <c r="B4" s="22"/>
      <c r="D4" s="23" t="s">
        <v>94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8" t="str">
        <f>'Rekapitulace stavby'!K6</f>
        <v>Propustek ev. č. II-13 na MK č. 222c, Třinec - Konská</v>
      </c>
      <c r="F7" s="349"/>
      <c r="G7" s="349"/>
      <c r="H7" s="349"/>
      <c r="L7" s="22"/>
    </row>
    <row r="8" spans="1:46" s="1" customFormat="1" ht="12" customHeight="1">
      <c r="B8" s="22"/>
      <c r="D8" s="29" t="s">
        <v>95</v>
      </c>
      <c r="L8" s="22"/>
    </row>
    <row r="9" spans="1:46" s="2" customFormat="1" ht="16.5" customHeight="1">
      <c r="A9" s="34"/>
      <c r="B9" s="35"/>
      <c r="C9" s="34"/>
      <c r="D9" s="34"/>
      <c r="E9" s="348" t="s">
        <v>96</v>
      </c>
      <c r="F9" s="347"/>
      <c r="G9" s="347"/>
      <c r="H9" s="347"/>
      <c r="I9" s="34"/>
      <c r="J9" s="34"/>
      <c r="K9" s="34"/>
      <c r="L9" s="9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97</v>
      </c>
      <c r="E10" s="34"/>
      <c r="F10" s="34"/>
      <c r="G10" s="34"/>
      <c r="H10" s="34"/>
      <c r="I10" s="34"/>
      <c r="J10" s="34"/>
      <c r="K10" s="34"/>
      <c r="L10" s="9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338" t="s">
        <v>98</v>
      </c>
      <c r="F11" s="347"/>
      <c r="G11" s="347"/>
      <c r="H11" s="347"/>
      <c r="I11" s="34"/>
      <c r="J11" s="34"/>
      <c r="K11" s="34"/>
      <c r="L11" s="9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22. 5. 2024</v>
      </c>
      <c r="K14" s="34"/>
      <c r="L14" s="9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3</v>
      </c>
      <c r="K16" s="34"/>
      <c r="L16" s="9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27</v>
      </c>
      <c r="F17" s="34"/>
      <c r="G17" s="34"/>
      <c r="H17" s="34"/>
      <c r="I17" s="29" t="s">
        <v>28</v>
      </c>
      <c r="J17" s="27" t="s">
        <v>3</v>
      </c>
      <c r="K17" s="34"/>
      <c r="L17" s="9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29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50" t="str">
        <f>'Rekapitulace stavby'!E14</f>
        <v>Vyplň údaj</v>
      </c>
      <c r="F20" s="317"/>
      <c r="G20" s="317"/>
      <c r="H20" s="317"/>
      <c r="I20" s="29" t="s">
        <v>28</v>
      </c>
      <c r="J20" s="30" t="str">
        <f>'Rekapitulace stavby'!AN14</f>
        <v>Vyplň údaj</v>
      </c>
      <c r="K20" s="34"/>
      <c r="L20" s="9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31</v>
      </c>
      <c r="E22" s="34"/>
      <c r="F22" s="34"/>
      <c r="G22" s="34"/>
      <c r="H22" s="34"/>
      <c r="I22" s="29" t="s">
        <v>26</v>
      </c>
      <c r="J22" s="27" t="str">
        <f>IF('Rekapitulace stavby'!AN16="","",'Rekapitulace stavby'!AN16)</f>
        <v/>
      </c>
      <c r="K22" s="34"/>
      <c r="L22" s="9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tr">
        <f>IF('Rekapitulace stavby'!E17="","",'Rekapitulace stavby'!E17)</f>
        <v xml:space="preserve"> </v>
      </c>
      <c r="F23" s="34"/>
      <c r="G23" s="34"/>
      <c r="H23" s="34"/>
      <c r="I23" s="29" t="s">
        <v>28</v>
      </c>
      <c r="J23" s="27" t="str">
        <f>IF('Rekapitulace stavby'!AN17="","",'Rekapitulace stavby'!AN17)</f>
        <v/>
      </c>
      <c r="K23" s="34"/>
      <c r="L23" s="9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33</v>
      </c>
      <c r="E25" s="34"/>
      <c r="F25" s="34"/>
      <c r="G25" s="34"/>
      <c r="H25" s="34"/>
      <c r="I25" s="29" t="s">
        <v>26</v>
      </c>
      <c r="J25" s="27" t="str">
        <f>IF('Rekapitulace stavby'!AN19="","",'Rekapitulace stavby'!AN19)</f>
        <v/>
      </c>
      <c r="K25" s="34"/>
      <c r="L25" s="9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tr">
        <f>IF('Rekapitulace stavby'!E20="","",'Rekapitulace stavby'!E20)</f>
        <v xml:space="preserve"> </v>
      </c>
      <c r="F26" s="34"/>
      <c r="G26" s="34"/>
      <c r="H26" s="34"/>
      <c r="I26" s="29" t="s">
        <v>28</v>
      </c>
      <c r="J26" s="27" t="str">
        <f>IF('Rekapitulace stavby'!AN20="","",'Rekapitulace stavby'!AN20)</f>
        <v/>
      </c>
      <c r="K26" s="34"/>
      <c r="L26" s="9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34</v>
      </c>
      <c r="E28" s="34"/>
      <c r="F28" s="34"/>
      <c r="G28" s="34"/>
      <c r="H28" s="34"/>
      <c r="I28" s="34"/>
      <c r="J28" s="34"/>
      <c r="K28" s="34"/>
      <c r="L28" s="9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7"/>
      <c r="B29" s="98"/>
      <c r="C29" s="97"/>
      <c r="D29" s="97"/>
      <c r="E29" s="321" t="s">
        <v>3</v>
      </c>
      <c r="F29" s="321"/>
      <c r="G29" s="321"/>
      <c r="H29" s="32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0" t="s">
        <v>36</v>
      </c>
      <c r="E32" s="34"/>
      <c r="F32" s="34"/>
      <c r="G32" s="34"/>
      <c r="H32" s="34"/>
      <c r="I32" s="34"/>
      <c r="J32" s="68">
        <f>ROUND(J87, 2)</f>
        <v>0</v>
      </c>
      <c r="K32" s="34"/>
      <c r="L32" s="9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38</v>
      </c>
      <c r="G34" s="34"/>
      <c r="H34" s="34"/>
      <c r="I34" s="38" t="s">
        <v>37</v>
      </c>
      <c r="J34" s="38" t="s">
        <v>39</v>
      </c>
      <c r="K34" s="34"/>
      <c r="L34" s="9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01" t="s">
        <v>40</v>
      </c>
      <c r="E35" s="29" t="s">
        <v>41</v>
      </c>
      <c r="F35" s="102">
        <f>ROUND((SUM(BE87:BE153)),  2)</f>
        <v>0</v>
      </c>
      <c r="G35" s="34"/>
      <c r="H35" s="34"/>
      <c r="I35" s="103">
        <v>0.21</v>
      </c>
      <c r="J35" s="102">
        <f>ROUND(((SUM(BE87:BE153))*I35),  2)</f>
        <v>0</v>
      </c>
      <c r="K35" s="34"/>
      <c r="L35" s="9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42</v>
      </c>
      <c r="F36" s="102">
        <f>ROUND((SUM(BF87:BF153)),  2)</f>
        <v>0</v>
      </c>
      <c r="G36" s="34"/>
      <c r="H36" s="34"/>
      <c r="I36" s="103">
        <v>0.12</v>
      </c>
      <c r="J36" s="102">
        <f>ROUND(((SUM(BF87:BF153))*I36),  2)</f>
        <v>0</v>
      </c>
      <c r="K36" s="34"/>
      <c r="L36" s="9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43</v>
      </c>
      <c r="F37" s="102">
        <f>ROUND((SUM(BG87:BG153)),  2)</f>
        <v>0</v>
      </c>
      <c r="G37" s="34"/>
      <c r="H37" s="34"/>
      <c r="I37" s="103">
        <v>0.21</v>
      </c>
      <c r="J37" s="102">
        <f>0</f>
        <v>0</v>
      </c>
      <c r="K37" s="34"/>
      <c r="L37" s="9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44</v>
      </c>
      <c r="F38" s="102">
        <f>ROUND((SUM(BH87:BH153)),  2)</f>
        <v>0</v>
      </c>
      <c r="G38" s="34"/>
      <c r="H38" s="34"/>
      <c r="I38" s="103">
        <v>0.12</v>
      </c>
      <c r="J38" s="102">
        <f>0</f>
        <v>0</v>
      </c>
      <c r="K38" s="34"/>
      <c r="L38" s="9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45</v>
      </c>
      <c r="F39" s="102">
        <f>ROUND((SUM(BI87:BI153)),  2)</f>
        <v>0</v>
      </c>
      <c r="G39" s="34"/>
      <c r="H39" s="34"/>
      <c r="I39" s="103">
        <v>0</v>
      </c>
      <c r="J39" s="102">
        <f>0</f>
        <v>0</v>
      </c>
      <c r="K39" s="34"/>
      <c r="L39" s="9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46</v>
      </c>
      <c r="E41" s="57"/>
      <c r="F41" s="57"/>
      <c r="G41" s="106" t="s">
        <v>47</v>
      </c>
      <c r="H41" s="107" t="s">
        <v>48</v>
      </c>
      <c r="I41" s="57"/>
      <c r="J41" s="108">
        <f>SUM(J32:J39)</f>
        <v>0</v>
      </c>
      <c r="K41" s="109"/>
      <c r="L41" s="9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99</v>
      </c>
      <c r="D47" s="34"/>
      <c r="E47" s="34"/>
      <c r="F47" s="34"/>
      <c r="G47" s="34"/>
      <c r="H47" s="34"/>
      <c r="I47" s="34"/>
      <c r="J47" s="34"/>
      <c r="K47" s="34"/>
      <c r="L47" s="9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8" t="str">
        <f>E7</f>
        <v>Propustek ev. č. II-13 na MK č. 222c, Třinec - Konská</v>
      </c>
      <c r="F50" s="349"/>
      <c r="G50" s="349"/>
      <c r="H50" s="349"/>
      <c r="I50" s="34"/>
      <c r="J50" s="34"/>
      <c r="K50" s="34"/>
      <c r="L50" s="9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95</v>
      </c>
      <c r="L51" s="22"/>
    </row>
    <row r="52" spans="1:47" s="2" customFormat="1" ht="16.5" customHeight="1">
      <c r="A52" s="34"/>
      <c r="B52" s="35"/>
      <c r="C52" s="34"/>
      <c r="D52" s="34"/>
      <c r="E52" s="348" t="s">
        <v>96</v>
      </c>
      <c r="F52" s="347"/>
      <c r="G52" s="347"/>
      <c r="H52" s="347"/>
      <c r="I52" s="34"/>
      <c r="J52" s="34"/>
      <c r="K52" s="34"/>
      <c r="L52" s="9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97</v>
      </c>
      <c r="D53" s="34"/>
      <c r="E53" s="34"/>
      <c r="F53" s="34"/>
      <c r="G53" s="34"/>
      <c r="H53" s="34"/>
      <c r="I53" s="34"/>
      <c r="J53" s="34"/>
      <c r="K53" s="34"/>
      <c r="L53" s="9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338" t="str">
        <f>E11</f>
        <v>1 - Ostatní a vedlejší náklady</v>
      </c>
      <c r="F54" s="347"/>
      <c r="G54" s="347"/>
      <c r="H54" s="347"/>
      <c r="I54" s="34"/>
      <c r="J54" s="34"/>
      <c r="K54" s="34"/>
      <c r="L54" s="9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 xml:space="preserve"> </v>
      </c>
      <c r="G56" s="34"/>
      <c r="H56" s="34"/>
      <c r="I56" s="29" t="s">
        <v>23</v>
      </c>
      <c r="J56" s="52" t="str">
        <f>IF(J14="","",J14)</f>
        <v>22. 5. 2024</v>
      </c>
      <c r="K56" s="34"/>
      <c r="L56" s="9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Statutární město Třinec, Jablunkovská 160,  739 61</v>
      </c>
      <c r="G58" s="34"/>
      <c r="H58" s="34"/>
      <c r="I58" s="29" t="s">
        <v>31</v>
      </c>
      <c r="J58" s="32" t="str">
        <f>E23</f>
        <v xml:space="preserve"> </v>
      </c>
      <c r="K58" s="34"/>
      <c r="L58" s="9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4"/>
      <c r="E59" s="34"/>
      <c r="F59" s="27" t="str">
        <f>IF(E20="","",E20)</f>
        <v>Vyplň údaj</v>
      </c>
      <c r="G59" s="34"/>
      <c r="H59" s="34"/>
      <c r="I59" s="29" t="s">
        <v>33</v>
      </c>
      <c r="J59" s="32" t="str">
        <f>E26</f>
        <v xml:space="preserve"> </v>
      </c>
      <c r="K59" s="34"/>
      <c r="L59" s="9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100</v>
      </c>
      <c r="D61" s="104"/>
      <c r="E61" s="104"/>
      <c r="F61" s="104"/>
      <c r="G61" s="104"/>
      <c r="H61" s="104"/>
      <c r="I61" s="104"/>
      <c r="J61" s="111" t="s">
        <v>101</v>
      </c>
      <c r="K61" s="104"/>
      <c r="L61" s="9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68</v>
      </c>
      <c r="D63" s="34"/>
      <c r="E63" s="34"/>
      <c r="F63" s="34"/>
      <c r="G63" s="34"/>
      <c r="H63" s="34"/>
      <c r="I63" s="34"/>
      <c r="J63" s="68">
        <f>J87</f>
        <v>0</v>
      </c>
      <c r="K63" s="34"/>
      <c r="L63" s="9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102</v>
      </c>
    </row>
    <row r="64" spans="1:47" s="9" customFormat="1" ht="24.95" customHeight="1">
      <c r="B64" s="113"/>
      <c r="D64" s="114" t="s">
        <v>103</v>
      </c>
      <c r="E64" s="115"/>
      <c r="F64" s="115"/>
      <c r="G64" s="115"/>
      <c r="H64" s="115"/>
      <c r="I64" s="115"/>
      <c r="J64" s="116">
        <f>J88</f>
        <v>0</v>
      </c>
      <c r="L64" s="113"/>
    </row>
    <row r="65" spans="1:31" s="10" customFormat="1" ht="19.899999999999999" customHeight="1">
      <c r="B65" s="117"/>
      <c r="D65" s="118" t="s">
        <v>104</v>
      </c>
      <c r="E65" s="119"/>
      <c r="F65" s="119"/>
      <c r="G65" s="119"/>
      <c r="H65" s="119"/>
      <c r="I65" s="119"/>
      <c r="J65" s="120">
        <f>J89</f>
        <v>0</v>
      </c>
      <c r="L65" s="117"/>
    </row>
    <row r="66" spans="1:31" s="2" customFormat="1" ht="21.75" customHeight="1">
      <c r="A66" s="34"/>
      <c r="B66" s="35"/>
      <c r="C66" s="34"/>
      <c r="D66" s="34"/>
      <c r="E66" s="34"/>
      <c r="F66" s="34"/>
      <c r="G66" s="34"/>
      <c r="H66" s="34"/>
      <c r="I66" s="34"/>
      <c r="J66" s="34"/>
      <c r="K66" s="34"/>
      <c r="L66" s="9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5" customHeight="1">
      <c r="A67" s="34"/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9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5" customHeight="1">
      <c r="A71" s="34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9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5" customHeight="1">
      <c r="A72" s="34"/>
      <c r="B72" s="35"/>
      <c r="C72" s="23" t="s">
        <v>105</v>
      </c>
      <c r="D72" s="34"/>
      <c r="E72" s="34"/>
      <c r="F72" s="34"/>
      <c r="G72" s="34"/>
      <c r="H72" s="34"/>
      <c r="I72" s="34"/>
      <c r="J72" s="34"/>
      <c r="K72" s="34"/>
      <c r="L72" s="9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35"/>
      <c r="C73" s="34"/>
      <c r="D73" s="34"/>
      <c r="E73" s="34"/>
      <c r="F73" s="34"/>
      <c r="G73" s="34"/>
      <c r="H73" s="34"/>
      <c r="I73" s="34"/>
      <c r="J73" s="34"/>
      <c r="K73" s="34"/>
      <c r="L73" s="9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17</v>
      </c>
      <c r="D74" s="34"/>
      <c r="E74" s="34"/>
      <c r="F74" s="34"/>
      <c r="G74" s="34"/>
      <c r="H74" s="34"/>
      <c r="I74" s="34"/>
      <c r="J74" s="34"/>
      <c r="K74" s="34"/>
      <c r="L74" s="9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4"/>
      <c r="D75" s="34"/>
      <c r="E75" s="348" t="str">
        <f>E7</f>
        <v>Propustek ev. č. II-13 na MK č. 222c, Třinec - Konská</v>
      </c>
      <c r="F75" s="349"/>
      <c r="G75" s="349"/>
      <c r="H75" s="349"/>
      <c r="I75" s="34"/>
      <c r="J75" s="34"/>
      <c r="K75" s="34"/>
      <c r="L75" s="9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1" customFormat="1" ht="12" customHeight="1">
      <c r="B76" s="22"/>
      <c r="C76" s="29" t="s">
        <v>95</v>
      </c>
      <c r="L76" s="22"/>
    </row>
    <row r="77" spans="1:31" s="2" customFormat="1" ht="16.5" customHeight="1">
      <c r="A77" s="34"/>
      <c r="B77" s="35"/>
      <c r="C77" s="34"/>
      <c r="D77" s="34"/>
      <c r="E77" s="348" t="s">
        <v>96</v>
      </c>
      <c r="F77" s="347"/>
      <c r="G77" s="347"/>
      <c r="H77" s="347"/>
      <c r="I77" s="34"/>
      <c r="J77" s="34"/>
      <c r="K77" s="34"/>
      <c r="L77" s="9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97</v>
      </c>
      <c r="D78" s="34"/>
      <c r="E78" s="34"/>
      <c r="F78" s="34"/>
      <c r="G78" s="34"/>
      <c r="H78" s="34"/>
      <c r="I78" s="34"/>
      <c r="J78" s="34"/>
      <c r="K78" s="34"/>
      <c r="L78" s="9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4"/>
      <c r="D79" s="34"/>
      <c r="E79" s="338" t="str">
        <f>E11</f>
        <v>1 - Ostatní a vedlejší náklady</v>
      </c>
      <c r="F79" s="347"/>
      <c r="G79" s="347"/>
      <c r="H79" s="347"/>
      <c r="I79" s="34"/>
      <c r="J79" s="34"/>
      <c r="K79" s="34"/>
      <c r="L79" s="9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9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21</v>
      </c>
      <c r="D81" s="34"/>
      <c r="E81" s="34"/>
      <c r="F81" s="27" t="str">
        <f>F14</f>
        <v xml:space="preserve"> </v>
      </c>
      <c r="G81" s="34"/>
      <c r="H81" s="34"/>
      <c r="I81" s="29" t="s">
        <v>23</v>
      </c>
      <c r="J81" s="52" t="str">
        <f>IF(J14="","",J14)</f>
        <v>22. 5. 2024</v>
      </c>
      <c r="K81" s="34"/>
      <c r="L81" s="9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4"/>
      <c r="D82" s="34"/>
      <c r="E82" s="34"/>
      <c r="F82" s="34"/>
      <c r="G82" s="34"/>
      <c r="H82" s="34"/>
      <c r="I82" s="34"/>
      <c r="J82" s="34"/>
      <c r="K82" s="34"/>
      <c r="L82" s="9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>
      <c r="A83" s="34"/>
      <c r="B83" s="35"/>
      <c r="C83" s="29" t="s">
        <v>25</v>
      </c>
      <c r="D83" s="34"/>
      <c r="E83" s="34"/>
      <c r="F83" s="27" t="str">
        <f>E17</f>
        <v>Statutární město Třinec, Jablunkovská 160,  739 61</v>
      </c>
      <c r="G83" s="34"/>
      <c r="H83" s="34"/>
      <c r="I83" s="29" t="s">
        <v>31</v>
      </c>
      <c r="J83" s="32" t="str">
        <f>E23</f>
        <v xml:space="preserve"> </v>
      </c>
      <c r="K83" s="34"/>
      <c r="L83" s="9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29</v>
      </c>
      <c r="D84" s="34"/>
      <c r="E84" s="34"/>
      <c r="F84" s="27" t="str">
        <f>IF(E20="","",E20)</f>
        <v>Vyplň údaj</v>
      </c>
      <c r="G84" s="34"/>
      <c r="H84" s="34"/>
      <c r="I84" s="29" t="s">
        <v>33</v>
      </c>
      <c r="J84" s="32" t="str">
        <f>E26</f>
        <v xml:space="preserve"> </v>
      </c>
      <c r="K84" s="34"/>
      <c r="L84" s="9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4"/>
      <c r="D85" s="34"/>
      <c r="E85" s="34"/>
      <c r="F85" s="34"/>
      <c r="G85" s="34"/>
      <c r="H85" s="34"/>
      <c r="I85" s="34"/>
      <c r="J85" s="34"/>
      <c r="K85" s="34"/>
      <c r="L85" s="9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21"/>
      <c r="B86" s="122"/>
      <c r="C86" s="123" t="s">
        <v>106</v>
      </c>
      <c r="D86" s="124" t="s">
        <v>55</v>
      </c>
      <c r="E86" s="124" t="s">
        <v>51</v>
      </c>
      <c r="F86" s="124" t="s">
        <v>52</v>
      </c>
      <c r="G86" s="124" t="s">
        <v>107</v>
      </c>
      <c r="H86" s="124" t="s">
        <v>108</v>
      </c>
      <c r="I86" s="124" t="s">
        <v>109</v>
      </c>
      <c r="J86" s="124" t="s">
        <v>101</v>
      </c>
      <c r="K86" s="125" t="s">
        <v>110</v>
      </c>
      <c r="L86" s="126"/>
      <c r="M86" s="59" t="s">
        <v>3</v>
      </c>
      <c r="N86" s="60" t="s">
        <v>40</v>
      </c>
      <c r="O86" s="60" t="s">
        <v>111</v>
      </c>
      <c r="P86" s="60" t="s">
        <v>112</v>
      </c>
      <c r="Q86" s="60" t="s">
        <v>113</v>
      </c>
      <c r="R86" s="60" t="s">
        <v>114</v>
      </c>
      <c r="S86" s="60" t="s">
        <v>115</v>
      </c>
      <c r="T86" s="61" t="s">
        <v>116</v>
      </c>
      <c r="U86" s="121"/>
      <c r="V86" s="121"/>
      <c r="W86" s="121"/>
      <c r="X86" s="121"/>
      <c r="Y86" s="121"/>
      <c r="Z86" s="121"/>
      <c r="AA86" s="121"/>
      <c r="AB86" s="121"/>
      <c r="AC86" s="121"/>
      <c r="AD86" s="121"/>
      <c r="AE86" s="121"/>
    </row>
    <row r="87" spans="1:65" s="2" customFormat="1" ht="22.9" customHeight="1">
      <c r="A87" s="34"/>
      <c r="B87" s="35"/>
      <c r="C87" s="66" t="s">
        <v>117</v>
      </c>
      <c r="D87" s="34"/>
      <c r="E87" s="34"/>
      <c r="F87" s="34"/>
      <c r="G87" s="34"/>
      <c r="H87" s="34"/>
      <c r="I87" s="34"/>
      <c r="J87" s="127">
        <f>BK87</f>
        <v>0</v>
      </c>
      <c r="K87" s="34"/>
      <c r="L87" s="35"/>
      <c r="M87" s="62"/>
      <c r="N87" s="53"/>
      <c r="O87" s="63"/>
      <c r="P87" s="128">
        <f>P88</f>
        <v>0</v>
      </c>
      <c r="Q87" s="63"/>
      <c r="R87" s="128">
        <f>R88</f>
        <v>0</v>
      </c>
      <c r="S87" s="63"/>
      <c r="T87" s="129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69</v>
      </c>
      <c r="AU87" s="19" t="s">
        <v>102</v>
      </c>
      <c r="BK87" s="130">
        <f>BK88</f>
        <v>0</v>
      </c>
    </row>
    <row r="88" spans="1:65" s="12" customFormat="1" ht="25.9" customHeight="1">
      <c r="B88" s="131"/>
      <c r="D88" s="132" t="s">
        <v>69</v>
      </c>
      <c r="E88" s="133" t="s">
        <v>118</v>
      </c>
      <c r="F88" s="133" t="s">
        <v>119</v>
      </c>
      <c r="I88" s="134"/>
      <c r="J88" s="135">
        <f>BK88</f>
        <v>0</v>
      </c>
      <c r="L88" s="131"/>
      <c r="M88" s="136"/>
      <c r="N88" s="137"/>
      <c r="O88" s="137"/>
      <c r="P88" s="138">
        <f>P89</f>
        <v>0</v>
      </c>
      <c r="Q88" s="137"/>
      <c r="R88" s="138">
        <f>R89</f>
        <v>0</v>
      </c>
      <c r="S88" s="137"/>
      <c r="T88" s="139">
        <f>T89</f>
        <v>0</v>
      </c>
      <c r="AR88" s="132" t="s">
        <v>120</v>
      </c>
      <c r="AT88" s="140" t="s">
        <v>69</v>
      </c>
      <c r="AU88" s="140" t="s">
        <v>70</v>
      </c>
      <c r="AY88" s="132" t="s">
        <v>121</v>
      </c>
      <c r="BK88" s="141">
        <f>BK89</f>
        <v>0</v>
      </c>
    </row>
    <row r="89" spans="1:65" s="12" customFormat="1" ht="22.9" customHeight="1">
      <c r="B89" s="131"/>
      <c r="D89" s="132" t="s">
        <v>69</v>
      </c>
      <c r="E89" s="142" t="s">
        <v>122</v>
      </c>
      <c r="F89" s="142" t="s">
        <v>119</v>
      </c>
      <c r="I89" s="134"/>
      <c r="J89" s="143">
        <f>BK89</f>
        <v>0</v>
      </c>
      <c r="L89" s="131"/>
      <c r="M89" s="136"/>
      <c r="N89" s="137"/>
      <c r="O89" s="137"/>
      <c r="P89" s="138">
        <f>SUM(P90:P153)</f>
        <v>0</v>
      </c>
      <c r="Q89" s="137"/>
      <c r="R89" s="138">
        <f>SUM(R90:R153)</f>
        <v>0</v>
      </c>
      <c r="S89" s="137"/>
      <c r="T89" s="139">
        <f>SUM(T90:T153)</f>
        <v>0</v>
      </c>
      <c r="AR89" s="132" t="s">
        <v>120</v>
      </c>
      <c r="AT89" s="140" t="s">
        <v>69</v>
      </c>
      <c r="AU89" s="140" t="s">
        <v>77</v>
      </c>
      <c r="AY89" s="132" t="s">
        <v>121</v>
      </c>
      <c r="BK89" s="141">
        <f>SUM(BK90:BK153)</f>
        <v>0</v>
      </c>
    </row>
    <row r="90" spans="1:65" s="2" customFormat="1" ht="24.2" customHeight="1">
      <c r="A90" s="34"/>
      <c r="B90" s="144"/>
      <c r="C90" s="145" t="s">
        <v>77</v>
      </c>
      <c r="D90" s="145" t="s">
        <v>123</v>
      </c>
      <c r="E90" s="146" t="s">
        <v>124</v>
      </c>
      <c r="F90" s="147" t="s">
        <v>125</v>
      </c>
      <c r="G90" s="148" t="s">
        <v>126</v>
      </c>
      <c r="H90" s="149">
        <v>1</v>
      </c>
      <c r="I90" s="150"/>
      <c r="J90" s="151">
        <f>ROUND(I90*H90,2)</f>
        <v>0</v>
      </c>
      <c r="K90" s="147" t="s">
        <v>3</v>
      </c>
      <c r="L90" s="35"/>
      <c r="M90" s="152" t="s">
        <v>3</v>
      </c>
      <c r="N90" s="153" t="s">
        <v>41</v>
      </c>
      <c r="O90" s="55"/>
      <c r="P90" s="154">
        <f>O90*H90</f>
        <v>0</v>
      </c>
      <c r="Q90" s="154">
        <v>0</v>
      </c>
      <c r="R90" s="154">
        <f>Q90*H90</f>
        <v>0</v>
      </c>
      <c r="S90" s="154">
        <v>0</v>
      </c>
      <c r="T90" s="15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56" t="s">
        <v>127</v>
      </c>
      <c r="AT90" s="156" t="s">
        <v>123</v>
      </c>
      <c r="AU90" s="156" t="s">
        <v>79</v>
      </c>
      <c r="AY90" s="19" t="s">
        <v>121</v>
      </c>
      <c r="BE90" s="157">
        <f>IF(N90="základní",J90,0)</f>
        <v>0</v>
      </c>
      <c r="BF90" s="157">
        <f>IF(N90="snížená",J90,0)</f>
        <v>0</v>
      </c>
      <c r="BG90" s="157">
        <f>IF(N90="zákl. přenesená",J90,0)</f>
        <v>0</v>
      </c>
      <c r="BH90" s="157">
        <f>IF(N90="sníž. přenesená",J90,0)</f>
        <v>0</v>
      </c>
      <c r="BI90" s="157">
        <f>IF(N90="nulová",J90,0)</f>
        <v>0</v>
      </c>
      <c r="BJ90" s="19" t="s">
        <v>77</v>
      </c>
      <c r="BK90" s="157">
        <f>ROUND(I90*H90,2)</f>
        <v>0</v>
      </c>
      <c r="BL90" s="19" t="s">
        <v>127</v>
      </c>
      <c r="BM90" s="156" t="s">
        <v>128</v>
      </c>
    </row>
    <row r="91" spans="1:65" s="2" customFormat="1" ht="19.5">
      <c r="A91" s="34"/>
      <c r="B91" s="35"/>
      <c r="C91" s="34"/>
      <c r="D91" s="158" t="s">
        <v>129</v>
      </c>
      <c r="E91" s="34"/>
      <c r="F91" s="159" t="s">
        <v>130</v>
      </c>
      <c r="G91" s="34"/>
      <c r="H91" s="34"/>
      <c r="I91" s="160"/>
      <c r="J91" s="34"/>
      <c r="K91" s="34"/>
      <c r="L91" s="35"/>
      <c r="M91" s="161"/>
      <c r="N91" s="162"/>
      <c r="O91" s="55"/>
      <c r="P91" s="55"/>
      <c r="Q91" s="55"/>
      <c r="R91" s="55"/>
      <c r="S91" s="55"/>
      <c r="T91" s="5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129</v>
      </c>
      <c r="AU91" s="19" t="s">
        <v>79</v>
      </c>
    </row>
    <row r="92" spans="1:65" s="2" customFormat="1" ht="48.75">
      <c r="A92" s="34"/>
      <c r="B92" s="35"/>
      <c r="C92" s="34"/>
      <c r="D92" s="158" t="s">
        <v>131</v>
      </c>
      <c r="E92" s="34"/>
      <c r="F92" s="163" t="s">
        <v>132</v>
      </c>
      <c r="G92" s="34"/>
      <c r="H92" s="34"/>
      <c r="I92" s="160"/>
      <c r="J92" s="34"/>
      <c r="K92" s="34"/>
      <c r="L92" s="35"/>
      <c r="M92" s="161"/>
      <c r="N92" s="162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131</v>
      </c>
      <c r="AU92" s="19" t="s">
        <v>79</v>
      </c>
    </row>
    <row r="93" spans="1:65" s="2" customFormat="1" ht="16.5" customHeight="1">
      <c r="A93" s="34"/>
      <c r="B93" s="144"/>
      <c r="C93" s="145" t="s">
        <v>79</v>
      </c>
      <c r="D93" s="145" t="s">
        <v>123</v>
      </c>
      <c r="E93" s="146" t="s">
        <v>133</v>
      </c>
      <c r="F93" s="147" t="s">
        <v>134</v>
      </c>
      <c r="G93" s="148" t="s">
        <v>126</v>
      </c>
      <c r="H93" s="149">
        <v>1</v>
      </c>
      <c r="I93" s="150"/>
      <c r="J93" s="151">
        <f>ROUND(I93*H93,2)</f>
        <v>0</v>
      </c>
      <c r="K93" s="147" t="s">
        <v>3</v>
      </c>
      <c r="L93" s="35"/>
      <c r="M93" s="152" t="s">
        <v>3</v>
      </c>
      <c r="N93" s="153" t="s">
        <v>41</v>
      </c>
      <c r="O93" s="55"/>
      <c r="P93" s="154">
        <f>O93*H93</f>
        <v>0</v>
      </c>
      <c r="Q93" s="154">
        <v>0</v>
      </c>
      <c r="R93" s="154">
        <f>Q93*H93</f>
        <v>0</v>
      </c>
      <c r="S93" s="154">
        <v>0</v>
      </c>
      <c r="T93" s="155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56" t="s">
        <v>127</v>
      </c>
      <c r="AT93" s="156" t="s">
        <v>123</v>
      </c>
      <c r="AU93" s="156" t="s">
        <v>79</v>
      </c>
      <c r="AY93" s="19" t="s">
        <v>121</v>
      </c>
      <c r="BE93" s="157">
        <f>IF(N93="základní",J93,0)</f>
        <v>0</v>
      </c>
      <c r="BF93" s="157">
        <f>IF(N93="snížená",J93,0)</f>
        <v>0</v>
      </c>
      <c r="BG93" s="157">
        <f>IF(N93="zákl. přenesená",J93,0)</f>
        <v>0</v>
      </c>
      <c r="BH93" s="157">
        <f>IF(N93="sníž. přenesená",J93,0)</f>
        <v>0</v>
      </c>
      <c r="BI93" s="157">
        <f>IF(N93="nulová",J93,0)</f>
        <v>0</v>
      </c>
      <c r="BJ93" s="19" t="s">
        <v>77</v>
      </c>
      <c r="BK93" s="157">
        <f>ROUND(I93*H93,2)</f>
        <v>0</v>
      </c>
      <c r="BL93" s="19" t="s">
        <v>127</v>
      </c>
      <c r="BM93" s="156" t="s">
        <v>135</v>
      </c>
    </row>
    <row r="94" spans="1:65" s="2" customFormat="1">
      <c r="A94" s="34"/>
      <c r="B94" s="35"/>
      <c r="C94" s="34"/>
      <c r="D94" s="158" t="s">
        <v>129</v>
      </c>
      <c r="E94" s="34"/>
      <c r="F94" s="159" t="s">
        <v>134</v>
      </c>
      <c r="G94" s="34"/>
      <c r="H94" s="34"/>
      <c r="I94" s="160"/>
      <c r="J94" s="34"/>
      <c r="K94" s="34"/>
      <c r="L94" s="35"/>
      <c r="M94" s="161"/>
      <c r="N94" s="162"/>
      <c r="O94" s="55"/>
      <c r="P94" s="55"/>
      <c r="Q94" s="55"/>
      <c r="R94" s="55"/>
      <c r="S94" s="55"/>
      <c r="T94" s="5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129</v>
      </c>
      <c r="AU94" s="19" t="s">
        <v>79</v>
      </c>
    </row>
    <row r="95" spans="1:65" s="2" customFormat="1" ht="68.25">
      <c r="A95" s="34"/>
      <c r="B95" s="35"/>
      <c r="C95" s="34"/>
      <c r="D95" s="158" t="s">
        <v>131</v>
      </c>
      <c r="E95" s="34"/>
      <c r="F95" s="163" t="s">
        <v>136</v>
      </c>
      <c r="G95" s="34"/>
      <c r="H95" s="34"/>
      <c r="I95" s="160"/>
      <c r="J95" s="34"/>
      <c r="K95" s="34"/>
      <c r="L95" s="35"/>
      <c r="M95" s="161"/>
      <c r="N95" s="162"/>
      <c r="O95" s="55"/>
      <c r="P95" s="55"/>
      <c r="Q95" s="55"/>
      <c r="R95" s="55"/>
      <c r="S95" s="55"/>
      <c r="T95" s="5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131</v>
      </c>
      <c r="AU95" s="19" t="s">
        <v>79</v>
      </c>
    </row>
    <row r="96" spans="1:65" s="2" customFormat="1" ht="16.5" customHeight="1">
      <c r="A96" s="34"/>
      <c r="B96" s="144"/>
      <c r="C96" s="145" t="s">
        <v>86</v>
      </c>
      <c r="D96" s="145" t="s">
        <v>123</v>
      </c>
      <c r="E96" s="146" t="s">
        <v>137</v>
      </c>
      <c r="F96" s="147" t="s">
        <v>138</v>
      </c>
      <c r="G96" s="148" t="s">
        <v>139</v>
      </c>
      <c r="H96" s="149">
        <v>1</v>
      </c>
      <c r="I96" s="150"/>
      <c r="J96" s="151">
        <f>ROUND(I96*H96,2)</f>
        <v>0</v>
      </c>
      <c r="K96" s="147" t="s">
        <v>3</v>
      </c>
      <c r="L96" s="35"/>
      <c r="M96" s="152" t="s">
        <v>3</v>
      </c>
      <c r="N96" s="153" t="s">
        <v>41</v>
      </c>
      <c r="O96" s="55"/>
      <c r="P96" s="154">
        <f>O96*H96</f>
        <v>0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127</v>
      </c>
      <c r="AT96" s="156" t="s">
        <v>123</v>
      </c>
      <c r="AU96" s="156" t="s">
        <v>79</v>
      </c>
      <c r="AY96" s="19" t="s">
        <v>121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9" t="s">
        <v>77</v>
      </c>
      <c r="BK96" s="157">
        <f>ROUND(I96*H96,2)</f>
        <v>0</v>
      </c>
      <c r="BL96" s="19" t="s">
        <v>127</v>
      </c>
      <c r="BM96" s="156" t="s">
        <v>140</v>
      </c>
    </row>
    <row r="97" spans="1:65" s="2" customFormat="1">
      <c r="A97" s="34"/>
      <c r="B97" s="35"/>
      <c r="C97" s="34"/>
      <c r="D97" s="158" t="s">
        <v>129</v>
      </c>
      <c r="E97" s="34"/>
      <c r="F97" s="159" t="s">
        <v>138</v>
      </c>
      <c r="G97" s="34"/>
      <c r="H97" s="34"/>
      <c r="I97" s="160"/>
      <c r="J97" s="34"/>
      <c r="K97" s="34"/>
      <c r="L97" s="35"/>
      <c r="M97" s="161"/>
      <c r="N97" s="162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129</v>
      </c>
      <c r="AU97" s="19" t="s">
        <v>79</v>
      </c>
    </row>
    <row r="98" spans="1:65" s="2" customFormat="1" ht="39">
      <c r="A98" s="34"/>
      <c r="B98" s="35"/>
      <c r="C98" s="34"/>
      <c r="D98" s="158" t="s">
        <v>131</v>
      </c>
      <c r="E98" s="34"/>
      <c r="F98" s="163" t="s">
        <v>141</v>
      </c>
      <c r="G98" s="34"/>
      <c r="H98" s="34"/>
      <c r="I98" s="160"/>
      <c r="J98" s="34"/>
      <c r="K98" s="34"/>
      <c r="L98" s="35"/>
      <c r="M98" s="161"/>
      <c r="N98" s="162"/>
      <c r="O98" s="55"/>
      <c r="P98" s="55"/>
      <c r="Q98" s="55"/>
      <c r="R98" s="55"/>
      <c r="S98" s="55"/>
      <c r="T98" s="56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131</v>
      </c>
      <c r="AU98" s="19" t="s">
        <v>79</v>
      </c>
    </row>
    <row r="99" spans="1:65" s="2" customFormat="1" ht="16.5" customHeight="1">
      <c r="A99" s="34"/>
      <c r="B99" s="144"/>
      <c r="C99" s="145" t="s">
        <v>120</v>
      </c>
      <c r="D99" s="145" t="s">
        <v>123</v>
      </c>
      <c r="E99" s="146" t="s">
        <v>142</v>
      </c>
      <c r="F99" s="147" t="s">
        <v>143</v>
      </c>
      <c r="G99" s="148" t="s">
        <v>144</v>
      </c>
      <c r="H99" s="149">
        <v>1</v>
      </c>
      <c r="I99" s="150"/>
      <c r="J99" s="151">
        <f>ROUND(I99*H99,2)</f>
        <v>0</v>
      </c>
      <c r="K99" s="147" t="s">
        <v>3</v>
      </c>
      <c r="L99" s="35"/>
      <c r="M99" s="152" t="s">
        <v>3</v>
      </c>
      <c r="N99" s="153" t="s">
        <v>41</v>
      </c>
      <c r="O99" s="55"/>
      <c r="P99" s="154">
        <f>O99*H99</f>
        <v>0</v>
      </c>
      <c r="Q99" s="154">
        <v>0</v>
      </c>
      <c r="R99" s="154">
        <f>Q99*H99</f>
        <v>0</v>
      </c>
      <c r="S99" s="154">
        <v>0</v>
      </c>
      <c r="T99" s="155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6" t="s">
        <v>127</v>
      </c>
      <c r="AT99" s="156" t="s">
        <v>123</v>
      </c>
      <c r="AU99" s="156" t="s">
        <v>79</v>
      </c>
      <c r="AY99" s="19" t="s">
        <v>121</v>
      </c>
      <c r="BE99" s="157">
        <f>IF(N99="základní",J99,0)</f>
        <v>0</v>
      </c>
      <c r="BF99" s="157">
        <f>IF(N99="snížená",J99,0)</f>
        <v>0</v>
      </c>
      <c r="BG99" s="157">
        <f>IF(N99="zákl. přenesená",J99,0)</f>
        <v>0</v>
      </c>
      <c r="BH99" s="157">
        <f>IF(N99="sníž. přenesená",J99,0)</f>
        <v>0</v>
      </c>
      <c r="BI99" s="157">
        <f>IF(N99="nulová",J99,0)</f>
        <v>0</v>
      </c>
      <c r="BJ99" s="19" t="s">
        <v>77</v>
      </c>
      <c r="BK99" s="157">
        <f>ROUND(I99*H99,2)</f>
        <v>0</v>
      </c>
      <c r="BL99" s="19" t="s">
        <v>127</v>
      </c>
      <c r="BM99" s="156" t="s">
        <v>145</v>
      </c>
    </row>
    <row r="100" spans="1:65" s="2" customFormat="1">
      <c r="A100" s="34"/>
      <c r="B100" s="35"/>
      <c r="C100" s="34"/>
      <c r="D100" s="158" t="s">
        <v>129</v>
      </c>
      <c r="E100" s="34"/>
      <c r="F100" s="159" t="s">
        <v>143</v>
      </c>
      <c r="G100" s="34"/>
      <c r="H100" s="34"/>
      <c r="I100" s="160"/>
      <c r="J100" s="34"/>
      <c r="K100" s="34"/>
      <c r="L100" s="35"/>
      <c r="M100" s="161"/>
      <c r="N100" s="162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129</v>
      </c>
      <c r="AU100" s="19" t="s">
        <v>79</v>
      </c>
    </row>
    <row r="101" spans="1:65" s="2" customFormat="1" ht="107.25">
      <c r="A101" s="34"/>
      <c r="B101" s="35"/>
      <c r="C101" s="34"/>
      <c r="D101" s="158" t="s">
        <v>131</v>
      </c>
      <c r="E101" s="34"/>
      <c r="F101" s="163" t="s">
        <v>146</v>
      </c>
      <c r="G101" s="34"/>
      <c r="H101" s="34"/>
      <c r="I101" s="160"/>
      <c r="J101" s="34"/>
      <c r="K101" s="34"/>
      <c r="L101" s="35"/>
      <c r="M101" s="161"/>
      <c r="N101" s="162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131</v>
      </c>
      <c r="AU101" s="19" t="s">
        <v>79</v>
      </c>
    </row>
    <row r="102" spans="1:65" s="2" customFormat="1" ht="16.5" customHeight="1">
      <c r="A102" s="34"/>
      <c r="B102" s="144"/>
      <c r="C102" s="145" t="s">
        <v>147</v>
      </c>
      <c r="D102" s="145" t="s">
        <v>123</v>
      </c>
      <c r="E102" s="146" t="s">
        <v>148</v>
      </c>
      <c r="F102" s="147" t="s">
        <v>149</v>
      </c>
      <c r="G102" s="148" t="s">
        <v>144</v>
      </c>
      <c r="H102" s="149">
        <v>1</v>
      </c>
      <c r="I102" s="150"/>
      <c r="J102" s="151">
        <f>ROUND(I102*H102,2)</f>
        <v>0</v>
      </c>
      <c r="K102" s="147" t="s">
        <v>3</v>
      </c>
      <c r="L102" s="35"/>
      <c r="M102" s="152" t="s">
        <v>3</v>
      </c>
      <c r="N102" s="153" t="s">
        <v>41</v>
      </c>
      <c r="O102" s="55"/>
      <c r="P102" s="154">
        <f>O102*H102</f>
        <v>0</v>
      </c>
      <c r="Q102" s="154">
        <v>0</v>
      </c>
      <c r="R102" s="154">
        <f>Q102*H102</f>
        <v>0</v>
      </c>
      <c r="S102" s="154">
        <v>0</v>
      </c>
      <c r="T102" s="15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6" t="s">
        <v>127</v>
      </c>
      <c r="AT102" s="156" t="s">
        <v>123</v>
      </c>
      <c r="AU102" s="156" t="s">
        <v>79</v>
      </c>
      <c r="AY102" s="19" t="s">
        <v>121</v>
      </c>
      <c r="BE102" s="157">
        <f>IF(N102="základní",J102,0)</f>
        <v>0</v>
      </c>
      <c r="BF102" s="157">
        <f>IF(N102="snížená",J102,0)</f>
        <v>0</v>
      </c>
      <c r="BG102" s="157">
        <f>IF(N102="zákl. přenesená",J102,0)</f>
        <v>0</v>
      </c>
      <c r="BH102" s="157">
        <f>IF(N102="sníž. přenesená",J102,0)</f>
        <v>0</v>
      </c>
      <c r="BI102" s="157">
        <f>IF(N102="nulová",J102,0)</f>
        <v>0</v>
      </c>
      <c r="BJ102" s="19" t="s">
        <v>77</v>
      </c>
      <c r="BK102" s="157">
        <f>ROUND(I102*H102,2)</f>
        <v>0</v>
      </c>
      <c r="BL102" s="19" t="s">
        <v>127</v>
      </c>
      <c r="BM102" s="156" t="s">
        <v>150</v>
      </c>
    </row>
    <row r="103" spans="1:65" s="2" customFormat="1">
      <c r="A103" s="34"/>
      <c r="B103" s="35"/>
      <c r="C103" s="34"/>
      <c r="D103" s="158" t="s">
        <v>129</v>
      </c>
      <c r="E103" s="34"/>
      <c r="F103" s="159" t="s">
        <v>149</v>
      </c>
      <c r="G103" s="34"/>
      <c r="H103" s="34"/>
      <c r="I103" s="160"/>
      <c r="J103" s="34"/>
      <c r="K103" s="34"/>
      <c r="L103" s="35"/>
      <c r="M103" s="161"/>
      <c r="N103" s="162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129</v>
      </c>
      <c r="AU103" s="19" t="s">
        <v>79</v>
      </c>
    </row>
    <row r="104" spans="1:65" s="2" customFormat="1" ht="29.25">
      <c r="A104" s="34"/>
      <c r="B104" s="35"/>
      <c r="C104" s="34"/>
      <c r="D104" s="158" t="s">
        <v>131</v>
      </c>
      <c r="E104" s="34"/>
      <c r="F104" s="163" t="s">
        <v>151</v>
      </c>
      <c r="G104" s="34"/>
      <c r="H104" s="34"/>
      <c r="I104" s="160"/>
      <c r="J104" s="34"/>
      <c r="K104" s="34"/>
      <c r="L104" s="35"/>
      <c r="M104" s="161"/>
      <c r="N104" s="162"/>
      <c r="O104" s="55"/>
      <c r="P104" s="55"/>
      <c r="Q104" s="55"/>
      <c r="R104" s="55"/>
      <c r="S104" s="55"/>
      <c r="T104" s="56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131</v>
      </c>
      <c r="AU104" s="19" t="s">
        <v>79</v>
      </c>
    </row>
    <row r="105" spans="1:65" s="2" customFormat="1" ht="24.2" customHeight="1">
      <c r="A105" s="34"/>
      <c r="B105" s="144"/>
      <c r="C105" s="145" t="s">
        <v>152</v>
      </c>
      <c r="D105" s="145" t="s">
        <v>123</v>
      </c>
      <c r="E105" s="146" t="s">
        <v>153</v>
      </c>
      <c r="F105" s="147" t="s">
        <v>154</v>
      </c>
      <c r="G105" s="148" t="s">
        <v>144</v>
      </c>
      <c r="H105" s="149">
        <v>1</v>
      </c>
      <c r="I105" s="150"/>
      <c r="J105" s="151">
        <f>ROUND(I105*H105,2)</f>
        <v>0</v>
      </c>
      <c r="K105" s="147" t="s">
        <v>3</v>
      </c>
      <c r="L105" s="35"/>
      <c r="M105" s="152" t="s">
        <v>3</v>
      </c>
      <c r="N105" s="153" t="s">
        <v>41</v>
      </c>
      <c r="O105" s="55"/>
      <c r="P105" s="154">
        <f>O105*H105</f>
        <v>0</v>
      </c>
      <c r="Q105" s="154">
        <v>0</v>
      </c>
      <c r="R105" s="154">
        <f>Q105*H105</f>
        <v>0</v>
      </c>
      <c r="S105" s="154">
        <v>0</v>
      </c>
      <c r="T105" s="155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56" t="s">
        <v>127</v>
      </c>
      <c r="AT105" s="156" t="s">
        <v>123</v>
      </c>
      <c r="AU105" s="156" t="s">
        <v>79</v>
      </c>
      <c r="AY105" s="19" t="s">
        <v>121</v>
      </c>
      <c r="BE105" s="157">
        <f>IF(N105="základní",J105,0)</f>
        <v>0</v>
      </c>
      <c r="BF105" s="157">
        <f>IF(N105="snížená",J105,0)</f>
        <v>0</v>
      </c>
      <c r="BG105" s="157">
        <f>IF(N105="zákl. přenesená",J105,0)</f>
        <v>0</v>
      </c>
      <c r="BH105" s="157">
        <f>IF(N105="sníž. přenesená",J105,0)</f>
        <v>0</v>
      </c>
      <c r="BI105" s="157">
        <f>IF(N105="nulová",J105,0)</f>
        <v>0</v>
      </c>
      <c r="BJ105" s="19" t="s">
        <v>77</v>
      </c>
      <c r="BK105" s="157">
        <f>ROUND(I105*H105,2)</f>
        <v>0</v>
      </c>
      <c r="BL105" s="19" t="s">
        <v>127</v>
      </c>
      <c r="BM105" s="156" t="s">
        <v>155</v>
      </c>
    </row>
    <row r="106" spans="1:65" s="2" customFormat="1" ht="19.5">
      <c r="A106" s="34"/>
      <c r="B106" s="35"/>
      <c r="C106" s="34"/>
      <c r="D106" s="158" t="s">
        <v>129</v>
      </c>
      <c r="E106" s="34"/>
      <c r="F106" s="159" t="s">
        <v>154</v>
      </c>
      <c r="G106" s="34"/>
      <c r="H106" s="34"/>
      <c r="I106" s="160"/>
      <c r="J106" s="34"/>
      <c r="K106" s="34"/>
      <c r="L106" s="35"/>
      <c r="M106" s="161"/>
      <c r="N106" s="162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129</v>
      </c>
      <c r="AU106" s="19" t="s">
        <v>79</v>
      </c>
    </row>
    <row r="107" spans="1:65" s="2" customFormat="1" ht="48.75">
      <c r="A107" s="34"/>
      <c r="B107" s="35"/>
      <c r="C107" s="34"/>
      <c r="D107" s="158" t="s">
        <v>131</v>
      </c>
      <c r="E107" s="34"/>
      <c r="F107" s="163" t="s">
        <v>156</v>
      </c>
      <c r="G107" s="34"/>
      <c r="H107" s="34"/>
      <c r="I107" s="160"/>
      <c r="J107" s="34"/>
      <c r="K107" s="34"/>
      <c r="L107" s="35"/>
      <c r="M107" s="161"/>
      <c r="N107" s="162"/>
      <c r="O107" s="55"/>
      <c r="P107" s="55"/>
      <c r="Q107" s="55"/>
      <c r="R107" s="55"/>
      <c r="S107" s="55"/>
      <c r="T107" s="5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131</v>
      </c>
      <c r="AU107" s="19" t="s">
        <v>79</v>
      </c>
    </row>
    <row r="108" spans="1:65" s="2" customFormat="1" ht="16.5" customHeight="1">
      <c r="A108" s="34"/>
      <c r="B108" s="144"/>
      <c r="C108" s="145" t="s">
        <v>157</v>
      </c>
      <c r="D108" s="145" t="s">
        <v>123</v>
      </c>
      <c r="E108" s="146" t="s">
        <v>158</v>
      </c>
      <c r="F108" s="147" t="s">
        <v>159</v>
      </c>
      <c r="G108" s="148" t="s">
        <v>144</v>
      </c>
      <c r="H108" s="149">
        <v>1</v>
      </c>
      <c r="I108" s="150"/>
      <c r="J108" s="151">
        <f>ROUND(I108*H108,2)</f>
        <v>0</v>
      </c>
      <c r="K108" s="147" t="s">
        <v>3</v>
      </c>
      <c r="L108" s="35"/>
      <c r="M108" s="152" t="s">
        <v>3</v>
      </c>
      <c r="N108" s="153" t="s">
        <v>41</v>
      </c>
      <c r="O108" s="55"/>
      <c r="P108" s="154">
        <f>O108*H108</f>
        <v>0</v>
      </c>
      <c r="Q108" s="154">
        <v>0</v>
      </c>
      <c r="R108" s="154">
        <f>Q108*H108</f>
        <v>0</v>
      </c>
      <c r="S108" s="154">
        <v>0</v>
      </c>
      <c r="T108" s="15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6" t="s">
        <v>127</v>
      </c>
      <c r="AT108" s="156" t="s">
        <v>123</v>
      </c>
      <c r="AU108" s="156" t="s">
        <v>79</v>
      </c>
      <c r="AY108" s="19" t="s">
        <v>121</v>
      </c>
      <c r="BE108" s="157">
        <f>IF(N108="základní",J108,0)</f>
        <v>0</v>
      </c>
      <c r="BF108" s="157">
        <f>IF(N108="snížená",J108,0)</f>
        <v>0</v>
      </c>
      <c r="BG108" s="157">
        <f>IF(N108="zákl. přenesená",J108,0)</f>
        <v>0</v>
      </c>
      <c r="BH108" s="157">
        <f>IF(N108="sníž. přenesená",J108,0)</f>
        <v>0</v>
      </c>
      <c r="BI108" s="157">
        <f>IF(N108="nulová",J108,0)</f>
        <v>0</v>
      </c>
      <c r="BJ108" s="19" t="s">
        <v>77</v>
      </c>
      <c r="BK108" s="157">
        <f>ROUND(I108*H108,2)</f>
        <v>0</v>
      </c>
      <c r="BL108" s="19" t="s">
        <v>127</v>
      </c>
      <c r="BM108" s="156" t="s">
        <v>160</v>
      </c>
    </row>
    <row r="109" spans="1:65" s="2" customFormat="1">
      <c r="A109" s="34"/>
      <c r="B109" s="35"/>
      <c r="C109" s="34"/>
      <c r="D109" s="158" t="s">
        <v>129</v>
      </c>
      <c r="E109" s="34"/>
      <c r="F109" s="159" t="s">
        <v>159</v>
      </c>
      <c r="G109" s="34"/>
      <c r="H109" s="34"/>
      <c r="I109" s="160"/>
      <c r="J109" s="34"/>
      <c r="K109" s="34"/>
      <c r="L109" s="35"/>
      <c r="M109" s="161"/>
      <c r="N109" s="162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129</v>
      </c>
      <c r="AU109" s="19" t="s">
        <v>79</v>
      </c>
    </row>
    <row r="110" spans="1:65" s="2" customFormat="1" ht="29.25">
      <c r="A110" s="34"/>
      <c r="B110" s="35"/>
      <c r="C110" s="34"/>
      <c r="D110" s="158" t="s">
        <v>131</v>
      </c>
      <c r="E110" s="34"/>
      <c r="F110" s="163" t="s">
        <v>161</v>
      </c>
      <c r="G110" s="34"/>
      <c r="H110" s="34"/>
      <c r="I110" s="160"/>
      <c r="J110" s="34"/>
      <c r="K110" s="34"/>
      <c r="L110" s="35"/>
      <c r="M110" s="161"/>
      <c r="N110" s="162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131</v>
      </c>
      <c r="AU110" s="19" t="s">
        <v>79</v>
      </c>
    </row>
    <row r="111" spans="1:65" s="2" customFormat="1" ht="21.75" customHeight="1">
      <c r="A111" s="34"/>
      <c r="B111" s="144"/>
      <c r="C111" s="145" t="s">
        <v>162</v>
      </c>
      <c r="D111" s="145" t="s">
        <v>123</v>
      </c>
      <c r="E111" s="146" t="s">
        <v>163</v>
      </c>
      <c r="F111" s="147" t="s">
        <v>164</v>
      </c>
      <c r="G111" s="148" t="s">
        <v>144</v>
      </c>
      <c r="H111" s="149">
        <v>1</v>
      </c>
      <c r="I111" s="150"/>
      <c r="J111" s="151">
        <f>ROUND(I111*H111,2)</f>
        <v>0</v>
      </c>
      <c r="K111" s="147" t="s">
        <v>3</v>
      </c>
      <c r="L111" s="35"/>
      <c r="M111" s="152" t="s">
        <v>3</v>
      </c>
      <c r="N111" s="153" t="s">
        <v>41</v>
      </c>
      <c r="O111" s="55"/>
      <c r="P111" s="154">
        <f>O111*H111</f>
        <v>0</v>
      </c>
      <c r="Q111" s="154">
        <v>0</v>
      </c>
      <c r="R111" s="154">
        <f>Q111*H111</f>
        <v>0</v>
      </c>
      <c r="S111" s="154">
        <v>0</v>
      </c>
      <c r="T111" s="15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56" t="s">
        <v>127</v>
      </c>
      <c r="AT111" s="156" t="s">
        <v>123</v>
      </c>
      <c r="AU111" s="156" t="s">
        <v>79</v>
      </c>
      <c r="AY111" s="19" t="s">
        <v>121</v>
      </c>
      <c r="BE111" s="157">
        <f>IF(N111="základní",J111,0)</f>
        <v>0</v>
      </c>
      <c r="BF111" s="157">
        <f>IF(N111="snížená",J111,0)</f>
        <v>0</v>
      </c>
      <c r="BG111" s="157">
        <f>IF(N111="zákl. přenesená",J111,0)</f>
        <v>0</v>
      </c>
      <c r="BH111" s="157">
        <f>IF(N111="sníž. přenesená",J111,0)</f>
        <v>0</v>
      </c>
      <c r="BI111" s="157">
        <f>IF(N111="nulová",J111,0)</f>
        <v>0</v>
      </c>
      <c r="BJ111" s="19" t="s">
        <v>77</v>
      </c>
      <c r="BK111" s="157">
        <f>ROUND(I111*H111,2)</f>
        <v>0</v>
      </c>
      <c r="BL111" s="19" t="s">
        <v>127</v>
      </c>
      <c r="BM111" s="156" t="s">
        <v>165</v>
      </c>
    </row>
    <row r="112" spans="1:65" s="2" customFormat="1">
      <c r="A112" s="34"/>
      <c r="B112" s="35"/>
      <c r="C112" s="34"/>
      <c r="D112" s="158" t="s">
        <v>129</v>
      </c>
      <c r="E112" s="34"/>
      <c r="F112" s="159" t="s">
        <v>164</v>
      </c>
      <c r="G112" s="34"/>
      <c r="H112" s="34"/>
      <c r="I112" s="160"/>
      <c r="J112" s="34"/>
      <c r="K112" s="34"/>
      <c r="L112" s="35"/>
      <c r="M112" s="161"/>
      <c r="N112" s="162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129</v>
      </c>
      <c r="AU112" s="19" t="s">
        <v>79</v>
      </c>
    </row>
    <row r="113" spans="1:65" s="2" customFormat="1" ht="48.75">
      <c r="A113" s="34"/>
      <c r="B113" s="35"/>
      <c r="C113" s="34"/>
      <c r="D113" s="158" t="s">
        <v>131</v>
      </c>
      <c r="E113" s="34"/>
      <c r="F113" s="163" t="s">
        <v>166</v>
      </c>
      <c r="G113" s="34"/>
      <c r="H113" s="34"/>
      <c r="I113" s="160"/>
      <c r="J113" s="34"/>
      <c r="K113" s="34"/>
      <c r="L113" s="35"/>
      <c r="M113" s="161"/>
      <c r="N113" s="162"/>
      <c r="O113" s="55"/>
      <c r="P113" s="55"/>
      <c r="Q113" s="55"/>
      <c r="R113" s="55"/>
      <c r="S113" s="55"/>
      <c r="T113" s="5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131</v>
      </c>
      <c r="AU113" s="19" t="s">
        <v>79</v>
      </c>
    </row>
    <row r="114" spans="1:65" s="2" customFormat="1" ht="16.5" customHeight="1">
      <c r="A114" s="34"/>
      <c r="B114" s="144"/>
      <c r="C114" s="145" t="s">
        <v>167</v>
      </c>
      <c r="D114" s="145" t="s">
        <v>123</v>
      </c>
      <c r="E114" s="146" t="s">
        <v>168</v>
      </c>
      <c r="F114" s="147" t="s">
        <v>169</v>
      </c>
      <c r="G114" s="148" t="s">
        <v>144</v>
      </c>
      <c r="H114" s="149">
        <v>1</v>
      </c>
      <c r="I114" s="150"/>
      <c r="J114" s="151">
        <f>ROUND(I114*H114,2)</f>
        <v>0</v>
      </c>
      <c r="K114" s="147" t="s">
        <v>3</v>
      </c>
      <c r="L114" s="35"/>
      <c r="M114" s="152" t="s">
        <v>3</v>
      </c>
      <c r="N114" s="153" t="s">
        <v>41</v>
      </c>
      <c r="O114" s="55"/>
      <c r="P114" s="154">
        <f>O114*H114</f>
        <v>0</v>
      </c>
      <c r="Q114" s="154">
        <v>0</v>
      </c>
      <c r="R114" s="154">
        <f>Q114*H114</f>
        <v>0</v>
      </c>
      <c r="S114" s="154">
        <v>0</v>
      </c>
      <c r="T114" s="155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6" t="s">
        <v>127</v>
      </c>
      <c r="AT114" s="156" t="s">
        <v>123</v>
      </c>
      <c r="AU114" s="156" t="s">
        <v>79</v>
      </c>
      <c r="AY114" s="19" t="s">
        <v>121</v>
      </c>
      <c r="BE114" s="157">
        <f>IF(N114="základní",J114,0)</f>
        <v>0</v>
      </c>
      <c r="BF114" s="157">
        <f>IF(N114="snížená",J114,0)</f>
        <v>0</v>
      </c>
      <c r="BG114" s="157">
        <f>IF(N114="zákl. přenesená",J114,0)</f>
        <v>0</v>
      </c>
      <c r="BH114" s="157">
        <f>IF(N114="sníž. přenesená",J114,0)</f>
        <v>0</v>
      </c>
      <c r="BI114" s="157">
        <f>IF(N114="nulová",J114,0)</f>
        <v>0</v>
      </c>
      <c r="BJ114" s="19" t="s">
        <v>77</v>
      </c>
      <c r="BK114" s="157">
        <f>ROUND(I114*H114,2)</f>
        <v>0</v>
      </c>
      <c r="BL114" s="19" t="s">
        <v>127</v>
      </c>
      <c r="BM114" s="156" t="s">
        <v>170</v>
      </c>
    </row>
    <row r="115" spans="1:65" s="2" customFormat="1">
      <c r="A115" s="34"/>
      <c r="B115" s="35"/>
      <c r="C115" s="34"/>
      <c r="D115" s="158" t="s">
        <v>129</v>
      </c>
      <c r="E115" s="34"/>
      <c r="F115" s="159" t="s">
        <v>171</v>
      </c>
      <c r="G115" s="34"/>
      <c r="H115" s="34"/>
      <c r="I115" s="160"/>
      <c r="J115" s="34"/>
      <c r="K115" s="34"/>
      <c r="L115" s="35"/>
      <c r="M115" s="161"/>
      <c r="N115" s="162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129</v>
      </c>
      <c r="AU115" s="19" t="s">
        <v>79</v>
      </c>
    </row>
    <row r="116" spans="1:65" s="2" customFormat="1" ht="48.75">
      <c r="A116" s="34"/>
      <c r="B116" s="35"/>
      <c r="C116" s="34"/>
      <c r="D116" s="158" t="s">
        <v>131</v>
      </c>
      <c r="E116" s="34"/>
      <c r="F116" s="163" t="s">
        <v>172</v>
      </c>
      <c r="G116" s="34"/>
      <c r="H116" s="34"/>
      <c r="I116" s="160"/>
      <c r="J116" s="34"/>
      <c r="K116" s="34"/>
      <c r="L116" s="35"/>
      <c r="M116" s="161"/>
      <c r="N116" s="162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131</v>
      </c>
      <c r="AU116" s="19" t="s">
        <v>79</v>
      </c>
    </row>
    <row r="117" spans="1:65" s="2" customFormat="1" ht="16.5" customHeight="1">
      <c r="A117" s="34"/>
      <c r="B117" s="144"/>
      <c r="C117" s="145" t="s">
        <v>173</v>
      </c>
      <c r="D117" s="145" t="s">
        <v>123</v>
      </c>
      <c r="E117" s="146" t="s">
        <v>174</v>
      </c>
      <c r="F117" s="147" t="s">
        <v>175</v>
      </c>
      <c r="G117" s="148" t="s">
        <v>139</v>
      </c>
      <c r="H117" s="149">
        <v>1</v>
      </c>
      <c r="I117" s="150"/>
      <c r="J117" s="151">
        <f>ROUND(I117*H117,2)</f>
        <v>0</v>
      </c>
      <c r="K117" s="147" t="s">
        <v>3</v>
      </c>
      <c r="L117" s="35"/>
      <c r="M117" s="152" t="s">
        <v>3</v>
      </c>
      <c r="N117" s="153" t="s">
        <v>41</v>
      </c>
      <c r="O117" s="55"/>
      <c r="P117" s="154">
        <f>O117*H117</f>
        <v>0</v>
      </c>
      <c r="Q117" s="154">
        <v>0</v>
      </c>
      <c r="R117" s="154">
        <f>Q117*H117</f>
        <v>0</v>
      </c>
      <c r="S117" s="154">
        <v>0</v>
      </c>
      <c r="T117" s="15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56" t="s">
        <v>127</v>
      </c>
      <c r="AT117" s="156" t="s">
        <v>123</v>
      </c>
      <c r="AU117" s="156" t="s">
        <v>79</v>
      </c>
      <c r="AY117" s="19" t="s">
        <v>121</v>
      </c>
      <c r="BE117" s="157">
        <f>IF(N117="základní",J117,0)</f>
        <v>0</v>
      </c>
      <c r="BF117" s="157">
        <f>IF(N117="snížená",J117,0)</f>
        <v>0</v>
      </c>
      <c r="BG117" s="157">
        <f>IF(N117="zákl. přenesená",J117,0)</f>
        <v>0</v>
      </c>
      <c r="BH117" s="157">
        <f>IF(N117="sníž. přenesená",J117,0)</f>
        <v>0</v>
      </c>
      <c r="BI117" s="157">
        <f>IF(N117="nulová",J117,0)</f>
        <v>0</v>
      </c>
      <c r="BJ117" s="19" t="s">
        <v>77</v>
      </c>
      <c r="BK117" s="157">
        <f>ROUND(I117*H117,2)</f>
        <v>0</v>
      </c>
      <c r="BL117" s="19" t="s">
        <v>127</v>
      </c>
      <c r="BM117" s="156" t="s">
        <v>176</v>
      </c>
    </row>
    <row r="118" spans="1:65" s="2" customFormat="1">
      <c r="A118" s="34"/>
      <c r="B118" s="35"/>
      <c r="C118" s="34"/>
      <c r="D118" s="158" t="s">
        <v>129</v>
      </c>
      <c r="E118" s="34"/>
      <c r="F118" s="159" t="s">
        <v>175</v>
      </c>
      <c r="G118" s="34"/>
      <c r="H118" s="34"/>
      <c r="I118" s="160"/>
      <c r="J118" s="34"/>
      <c r="K118" s="34"/>
      <c r="L118" s="35"/>
      <c r="M118" s="161"/>
      <c r="N118" s="162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129</v>
      </c>
      <c r="AU118" s="19" t="s">
        <v>79</v>
      </c>
    </row>
    <row r="119" spans="1:65" s="2" customFormat="1" ht="39">
      <c r="A119" s="34"/>
      <c r="B119" s="35"/>
      <c r="C119" s="34"/>
      <c r="D119" s="158" t="s">
        <v>131</v>
      </c>
      <c r="E119" s="34"/>
      <c r="F119" s="163" t="s">
        <v>177</v>
      </c>
      <c r="G119" s="34"/>
      <c r="H119" s="34"/>
      <c r="I119" s="160"/>
      <c r="J119" s="34"/>
      <c r="K119" s="34"/>
      <c r="L119" s="35"/>
      <c r="M119" s="161"/>
      <c r="N119" s="162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131</v>
      </c>
      <c r="AU119" s="19" t="s">
        <v>79</v>
      </c>
    </row>
    <row r="120" spans="1:65" s="2" customFormat="1" ht="16.5" customHeight="1">
      <c r="A120" s="34"/>
      <c r="B120" s="144"/>
      <c r="C120" s="145" t="s">
        <v>178</v>
      </c>
      <c r="D120" s="145" t="s">
        <v>123</v>
      </c>
      <c r="E120" s="146" t="s">
        <v>179</v>
      </c>
      <c r="F120" s="147" t="s">
        <v>180</v>
      </c>
      <c r="G120" s="148" t="s">
        <v>139</v>
      </c>
      <c r="H120" s="149">
        <v>1</v>
      </c>
      <c r="I120" s="150"/>
      <c r="J120" s="151">
        <f>ROUND(I120*H120,2)</f>
        <v>0</v>
      </c>
      <c r="K120" s="147" t="s">
        <v>3</v>
      </c>
      <c r="L120" s="35"/>
      <c r="M120" s="152" t="s">
        <v>3</v>
      </c>
      <c r="N120" s="153" t="s">
        <v>41</v>
      </c>
      <c r="O120" s="55"/>
      <c r="P120" s="154">
        <f>O120*H120</f>
        <v>0</v>
      </c>
      <c r="Q120" s="154">
        <v>0</v>
      </c>
      <c r="R120" s="154">
        <f>Q120*H120</f>
        <v>0</v>
      </c>
      <c r="S120" s="154">
        <v>0</v>
      </c>
      <c r="T120" s="15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56" t="s">
        <v>127</v>
      </c>
      <c r="AT120" s="156" t="s">
        <v>123</v>
      </c>
      <c r="AU120" s="156" t="s">
        <v>79</v>
      </c>
      <c r="AY120" s="19" t="s">
        <v>121</v>
      </c>
      <c r="BE120" s="157">
        <f>IF(N120="základní",J120,0)</f>
        <v>0</v>
      </c>
      <c r="BF120" s="157">
        <f>IF(N120="snížená",J120,0)</f>
        <v>0</v>
      </c>
      <c r="BG120" s="157">
        <f>IF(N120="zákl. přenesená",J120,0)</f>
        <v>0</v>
      </c>
      <c r="BH120" s="157">
        <f>IF(N120="sníž. přenesená",J120,0)</f>
        <v>0</v>
      </c>
      <c r="BI120" s="157">
        <f>IF(N120="nulová",J120,0)</f>
        <v>0</v>
      </c>
      <c r="BJ120" s="19" t="s">
        <v>77</v>
      </c>
      <c r="BK120" s="157">
        <f>ROUND(I120*H120,2)</f>
        <v>0</v>
      </c>
      <c r="BL120" s="19" t="s">
        <v>127</v>
      </c>
      <c r="BM120" s="156" t="s">
        <v>181</v>
      </c>
    </row>
    <row r="121" spans="1:65" s="2" customFormat="1">
      <c r="A121" s="34"/>
      <c r="B121" s="35"/>
      <c r="C121" s="34"/>
      <c r="D121" s="158" t="s">
        <v>129</v>
      </c>
      <c r="E121" s="34"/>
      <c r="F121" s="159" t="s">
        <v>180</v>
      </c>
      <c r="G121" s="34"/>
      <c r="H121" s="34"/>
      <c r="I121" s="160"/>
      <c r="J121" s="34"/>
      <c r="K121" s="34"/>
      <c r="L121" s="35"/>
      <c r="M121" s="161"/>
      <c r="N121" s="162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129</v>
      </c>
      <c r="AU121" s="19" t="s">
        <v>79</v>
      </c>
    </row>
    <row r="122" spans="1:65" s="2" customFormat="1" ht="48.75">
      <c r="A122" s="34"/>
      <c r="B122" s="35"/>
      <c r="C122" s="34"/>
      <c r="D122" s="158" t="s">
        <v>131</v>
      </c>
      <c r="E122" s="34"/>
      <c r="F122" s="163" t="s">
        <v>182</v>
      </c>
      <c r="G122" s="34"/>
      <c r="H122" s="34"/>
      <c r="I122" s="160"/>
      <c r="J122" s="34"/>
      <c r="K122" s="34"/>
      <c r="L122" s="35"/>
      <c r="M122" s="161"/>
      <c r="N122" s="162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131</v>
      </c>
      <c r="AU122" s="19" t="s">
        <v>79</v>
      </c>
    </row>
    <row r="123" spans="1:65" s="2" customFormat="1" ht="16.5" customHeight="1">
      <c r="A123" s="34"/>
      <c r="B123" s="144"/>
      <c r="C123" s="145" t="s">
        <v>9</v>
      </c>
      <c r="D123" s="145" t="s">
        <v>123</v>
      </c>
      <c r="E123" s="146" t="s">
        <v>183</v>
      </c>
      <c r="F123" s="147" t="s">
        <v>184</v>
      </c>
      <c r="G123" s="148" t="s">
        <v>139</v>
      </c>
      <c r="H123" s="149">
        <v>1</v>
      </c>
      <c r="I123" s="150"/>
      <c r="J123" s="151">
        <f>ROUND(I123*H123,2)</f>
        <v>0</v>
      </c>
      <c r="K123" s="147" t="s">
        <v>3</v>
      </c>
      <c r="L123" s="35"/>
      <c r="M123" s="152" t="s">
        <v>3</v>
      </c>
      <c r="N123" s="153" t="s">
        <v>41</v>
      </c>
      <c r="O123" s="55"/>
      <c r="P123" s="154">
        <f>O123*H123</f>
        <v>0</v>
      </c>
      <c r="Q123" s="154">
        <v>0</v>
      </c>
      <c r="R123" s="154">
        <f>Q123*H123</f>
        <v>0</v>
      </c>
      <c r="S123" s="154">
        <v>0</v>
      </c>
      <c r="T123" s="15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6" t="s">
        <v>127</v>
      </c>
      <c r="AT123" s="156" t="s">
        <v>123</v>
      </c>
      <c r="AU123" s="156" t="s">
        <v>79</v>
      </c>
      <c r="AY123" s="19" t="s">
        <v>121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9" t="s">
        <v>77</v>
      </c>
      <c r="BK123" s="157">
        <f>ROUND(I123*H123,2)</f>
        <v>0</v>
      </c>
      <c r="BL123" s="19" t="s">
        <v>127</v>
      </c>
      <c r="BM123" s="156" t="s">
        <v>185</v>
      </c>
    </row>
    <row r="124" spans="1:65" s="2" customFormat="1" ht="19.5">
      <c r="A124" s="34"/>
      <c r="B124" s="35"/>
      <c r="C124" s="34"/>
      <c r="D124" s="158" t="s">
        <v>129</v>
      </c>
      <c r="E124" s="34"/>
      <c r="F124" s="159" t="s">
        <v>186</v>
      </c>
      <c r="G124" s="34"/>
      <c r="H124" s="34"/>
      <c r="I124" s="160"/>
      <c r="J124" s="34"/>
      <c r="K124" s="34"/>
      <c r="L124" s="35"/>
      <c r="M124" s="161"/>
      <c r="N124" s="162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129</v>
      </c>
      <c r="AU124" s="19" t="s">
        <v>79</v>
      </c>
    </row>
    <row r="125" spans="1:65" s="2" customFormat="1" ht="48.75">
      <c r="A125" s="34"/>
      <c r="B125" s="35"/>
      <c r="C125" s="34"/>
      <c r="D125" s="158" t="s">
        <v>131</v>
      </c>
      <c r="E125" s="34"/>
      <c r="F125" s="163" t="s">
        <v>187</v>
      </c>
      <c r="G125" s="34"/>
      <c r="H125" s="34"/>
      <c r="I125" s="160"/>
      <c r="J125" s="34"/>
      <c r="K125" s="34"/>
      <c r="L125" s="35"/>
      <c r="M125" s="161"/>
      <c r="N125" s="162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131</v>
      </c>
      <c r="AU125" s="19" t="s">
        <v>79</v>
      </c>
    </row>
    <row r="126" spans="1:65" s="2" customFormat="1" ht="24.2" customHeight="1">
      <c r="A126" s="34"/>
      <c r="B126" s="144"/>
      <c r="C126" s="145" t="s">
        <v>188</v>
      </c>
      <c r="D126" s="145" t="s">
        <v>123</v>
      </c>
      <c r="E126" s="146" t="s">
        <v>189</v>
      </c>
      <c r="F126" s="147" t="s">
        <v>190</v>
      </c>
      <c r="G126" s="148" t="s">
        <v>139</v>
      </c>
      <c r="H126" s="149">
        <v>1</v>
      </c>
      <c r="I126" s="150"/>
      <c r="J126" s="151">
        <f>ROUND(I126*H126,2)</f>
        <v>0</v>
      </c>
      <c r="K126" s="147" t="s">
        <v>3</v>
      </c>
      <c r="L126" s="35"/>
      <c r="M126" s="152" t="s">
        <v>3</v>
      </c>
      <c r="N126" s="153" t="s">
        <v>41</v>
      </c>
      <c r="O126" s="55"/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56" t="s">
        <v>127</v>
      </c>
      <c r="AT126" s="156" t="s">
        <v>123</v>
      </c>
      <c r="AU126" s="156" t="s">
        <v>79</v>
      </c>
      <c r="AY126" s="19" t="s">
        <v>121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9" t="s">
        <v>77</v>
      </c>
      <c r="BK126" s="157">
        <f>ROUND(I126*H126,2)</f>
        <v>0</v>
      </c>
      <c r="BL126" s="19" t="s">
        <v>127</v>
      </c>
      <c r="BM126" s="156" t="s">
        <v>191</v>
      </c>
    </row>
    <row r="127" spans="1:65" s="2" customFormat="1">
      <c r="A127" s="34"/>
      <c r="B127" s="35"/>
      <c r="C127" s="34"/>
      <c r="D127" s="158" t="s">
        <v>129</v>
      </c>
      <c r="E127" s="34"/>
      <c r="F127" s="159" t="s">
        <v>190</v>
      </c>
      <c r="G127" s="34"/>
      <c r="H127" s="34"/>
      <c r="I127" s="160"/>
      <c r="J127" s="34"/>
      <c r="K127" s="34"/>
      <c r="L127" s="35"/>
      <c r="M127" s="161"/>
      <c r="N127" s="162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129</v>
      </c>
      <c r="AU127" s="19" t="s">
        <v>79</v>
      </c>
    </row>
    <row r="128" spans="1:65" s="2" customFormat="1" ht="29.25">
      <c r="A128" s="34"/>
      <c r="B128" s="35"/>
      <c r="C128" s="34"/>
      <c r="D128" s="158" t="s">
        <v>131</v>
      </c>
      <c r="E128" s="34"/>
      <c r="F128" s="163" t="s">
        <v>192</v>
      </c>
      <c r="G128" s="34"/>
      <c r="H128" s="34"/>
      <c r="I128" s="160"/>
      <c r="J128" s="34"/>
      <c r="K128" s="34"/>
      <c r="L128" s="35"/>
      <c r="M128" s="161"/>
      <c r="N128" s="162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131</v>
      </c>
      <c r="AU128" s="19" t="s">
        <v>79</v>
      </c>
    </row>
    <row r="129" spans="1:65" s="2" customFormat="1" ht="16.5" customHeight="1">
      <c r="A129" s="34"/>
      <c r="B129" s="144"/>
      <c r="C129" s="145" t="s">
        <v>193</v>
      </c>
      <c r="D129" s="145" t="s">
        <v>123</v>
      </c>
      <c r="E129" s="146" t="s">
        <v>194</v>
      </c>
      <c r="F129" s="147" t="s">
        <v>195</v>
      </c>
      <c r="G129" s="148" t="s">
        <v>139</v>
      </c>
      <c r="H129" s="149">
        <v>1</v>
      </c>
      <c r="I129" s="150"/>
      <c r="J129" s="151">
        <f>ROUND(I129*H129,2)</f>
        <v>0</v>
      </c>
      <c r="K129" s="147" t="s">
        <v>3</v>
      </c>
      <c r="L129" s="35"/>
      <c r="M129" s="152" t="s">
        <v>3</v>
      </c>
      <c r="N129" s="153" t="s">
        <v>41</v>
      </c>
      <c r="O129" s="55"/>
      <c r="P129" s="154">
        <f>O129*H129</f>
        <v>0</v>
      </c>
      <c r="Q129" s="154">
        <v>0</v>
      </c>
      <c r="R129" s="154">
        <f>Q129*H129</f>
        <v>0</v>
      </c>
      <c r="S129" s="154">
        <v>0</v>
      </c>
      <c r="T129" s="15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56" t="s">
        <v>127</v>
      </c>
      <c r="AT129" s="156" t="s">
        <v>123</v>
      </c>
      <c r="AU129" s="156" t="s">
        <v>79</v>
      </c>
      <c r="AY129" s="19" t="s">
        <v>121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9" t="s">
        <v>77</v>
      </c>
      <c r="BK129" s="157">
        <f>ROUND(I129*H129,2)</f>
        <v>0</v>
      </c>
      <c r="BL129" s="19" t="s">
        <v>127</v>
      </c>
      <c r="BM129" s="156" t="s">
        <v>196</v>
      </c>
    </row>
    <row r="130" spans="1:65" s="2" customFormat="1">
      <c r="A130" s="34"/>
      <c r="B130" s="35"/>
      <c r="C130" s="34"/>
      <c r="D130" s="158" t="s">
        <v>129</v>
      </c>
      <c r="E130" s="34"/>
      <c r="F130" s="159" t="s">
        <v>195</v>
      </c>
      <c r="G130" s="34"/>
      <c r="H130" s="34"/>
      <c r="I130" s="160"/>
      <c r="J130" s="34"/>
      <c r="K130" s="34"/>
      <c r="L130" s="35"/>
      <c r="M130" s="161"/>
      <c r="N130" s="162"/>
      <c r="O130" s="55"/>
      <c r="P130" s="55"/>
      <c r="Q130" s="55"/>
      <c r="R130" s="55"/>
      <c r="S130" s="55"/>
      <c r="T130" s="56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129</v>
      </c>
      <c r="AU130" s="19" t="s">
        <v>79</v>
      </c>
    </row>
    <row r="131" spans="1:65" s="2" customFormat="1" ht="48.75">
      <c r="A131" s="34"/>
      <c r="B131" s="35"/>
      <c r="C131" s="34"/>
      <c r="D131" s="158" t="s">
        <v>131</v>
      </c>
      <c r="E131" s="34"/>
      <c r="F131" s="163" t="s">
        <v>197</v>
      </c>
      <c r="G131" s="34"/>
      <c r="H131" s="34"/>
      <c r="I131" s="160"/>
      <c r="J131" s="34"/>
      <c r="K131" s="34"/>
      <c r="L131" s="35"/>
      <c r="M131" s="161"/>
      <c r="N131" s="162"/>
      <c r="O131" s="55"/>
      <c r="P131" s="55"/>
      <c r="Q131" s="55"/>
      <c r="R131" s="55"/>
      <c r="S131" s="55"/>
      <c r="T131" s="5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131</v>
      </c>
      <c r="AU131" s="19" t="s">
        <v>79</v>
      </c>
    </row>
    <row r="132" spans="1:65" s="2" customFormat="1" ht="16.5" customHeight="1">
      <c r="A132" s="34"/>
      <c r="B132" s="144"/>
      <c r="C132" s="297"/>
      <c r="D132" s="297"/>
      <c r="E132" s="298"/>
      <c r="F132" s="299"/>
      <c r="G132" s="300"/>
      <c r="H132" s="301"/>
      <c r="I132" s="303"/>
      <c r="J132" s="302"/>
      <c r="K132" s="304"/>
      <c r="L132" s="35"/>
      <c r="M132" s="152" t="s">
        <v>3</v>
      </c>
      <c r="N132" s="153" t="s">
        <v>41</v>
      </c>
      <c r="O132" s="55"/>
      <c r="P132" s="154">
        <f>O132*H132</f>
        <v>0</v>
      </c>
      <c r="Q132" s="154">
        <v>0</v>
      </c>
      <c r="R132" s="154">
        <f>Q132*H132</f>
        <v>0</v>
      </c>
      <c r="S132" s="154">
        <v>0</v>
      </c>
      <c r="T132" s="15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6" t="s">
        <v>127</v>
      </c>
      <c r="AT132" s="156" t="s">
        <v>123</v>
      </c>
      <c r="AU132" s="156" t="s">
        <v>79</v>
      </c>
      <c r="AY132" s="19" t="s">
        <v>121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9" t="s">
        <v>77</v>
      </c>
      <c r="BK132" s="157">
        <f>ROUND(I132*H132,2)</f>
        <v>0</v>
      </c>
      <c r="BL132" s="19" t="s">
        <v>127</v>
      </c>
      <c r="BM132" s="156" t="s">
        <v>200</v>
      </c>
    </row>
    <row r="133" spans="1:65" s="2" customFormat="1">
      <c r="A133" s="34"/>
      <c r="B133" s="35"/>
      <c r="C133" s="34"/>
      <c r="D133" s="158"/>
      <c r="E133" s="34"/>
      <c r="F133" s="159"/>
      <c r="G133" s="34"/>
      <c r="H133" s="34"/>
      <c r="I133" s="160"/>
      <c r="J133" s="34"/>
      <c r="K133" s="34"/>
      <c r="L133" s="35"/>
      <c r="M133" s="161"/>
      <c r="N133" s="162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129</v>
      </c>
      <c r="AU133" s="19" t="s">
        <v>79</v>
      </c>
    </row>
    <row r="134" spans="1:65" s="2" customFormat="1">
      <c r="A134" s="34"/>
      <c r="B134" s="35"/>
      <c r="C134" s="34"/>
      <c r="D134" s="158"/>
      <c r="E134" s="34"/>
      <c r="F134" s="163"/>
      <c r="G134" s="34"/>
      <c r="H134" s="34"/>
      <c r="I134" s="160"/>
      <c r="J134" s="34"/>
      <c r="K134" s="34"/>
      <c r="L134" s="35"/>
      <c r="M134" s="161"/>
      <c r="N134" s="162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131</v>
      </c>
      <c r="AU134" s="19" t="s">
        <v>79</v>
      </c>
    </row>
    <row r="135" spans="1:65" s="2" customFormat="1" ht="16.5" customHeight="1">
      <c r="A135" s="34"/>
      <c r="B135" s="144"/>
      <c r="C135" s="145">
        <v>15</v>
      </c>
      <c r="D135" s="145" t="s">
        <v>123</v>
      </c>
      <c r="E135" s="146" t="s">
        <v>202</v>
      </c>
      <c r="F135" s="147" t="s">
        <v>203</v>
      </c>
      <c r="G135" s="148" t="s">
        <v>144</v>
      </c>
      <c r="H135" s="149">
        <v>1</v>
      </c>
      <c r="I135" s="150"/>
      <c r="J135" s="151">
        <f>ROUND(I135*H135,2)</f>
        <v>0</v>
      </c>
      <c r="K135" s="147" t="s">
        <v>3</v>
      </c>
      <c r="L135" s="35"/>
      <c r="M135" s="152" t="s">
        <v>3</v>
      </c>
      <c r="N135" s="153" t="s">
        <v>41</v>
      </c>
      <c r="O135" s="55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56" t="s">
        <v>127</v>
      </c>
      <c r="AT135" s="156" t="s">
        <v>123</v>
      </c>
      <c r="AU135" s="156" t="s">
        <v>79</v>
      </c>
      <c r="AY135" s="19" t="s">
        <v>121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9" t="s">
        <v>77</v>
      </c>
      <c r="BK135" s="157">
        <f>ROUND(I135*H135,2)</f>
        <v>0</v>
      </c>
      <c r="BL135" s="19" t="s">
        <v>127</v>
      </c>
      <c r="BM135" s="156" t="s">
        <v>204</v>
      </c>
    </row>
    <row r="136" spans="1:65" s="2" customFormat="1">
      <c r="A136" s="34"/>
      <c r="B136" s="35"/>
      <c r="C136" s="34"/>
      <c r="D136" s="158" t="s">
        <v>129</v>
      </c>
      <c r="E136" s="34"/>
      <c r="F136" s="159" t="s">
        <v>203</v>
      </c>
      <c r="G136" s="34"/>
      <c r="H136" s="34"/>
      <c r="I136" s="160"/>
      <c r="J136" s="34"/>
      <c r="K136" s="34"/>
      <c r="L136" s="35"/>
      <c r="M136" s="161"/>
      <c r="N136" s="162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129</v>
      </c>
      <c r="AU136" s="19" t="s">
        <v>79</v>
      </c>
    </row>
    <row r="137" spans="1:65" s="2" customFormat="1" ht="16.5" customHeight="1">
      <c r="A137" s="34"/>
      <c r="B137" s="144"/>
      <c r="C137" s="145">
        <v>16</v>
      </c>
      <c r="D137" s="145" t="s">
        <v>123</v>
      </c>
      <c r="E137" s="146" t="s">
        <v>206</v>
      </c>
      <c r="F137" s="147" t="s">
        <v>207</v>
      </c>
      <c r="G137" s="148" t="s">
        <v>144</v>
      </c>
      <c r="H137" s="149">
        <v>1</v>
      </c>
      <c r="I137" s="150"/>
      <c r="J137" s="151">
        <f>ROUND(I137*H137,2)</f>
        <v>0</v>
      </c>
      <c r="K137" s="147" t="s">
        <v>3</v>
      </c>
      <c r="L137" s="35"/>
      <c r="M137" s="152" t="s">
        <v>3</v>
      </c>
      <c r="N137" s="153" t="s">
        <v>41</v>
      </c>
      <c r="O137" s="55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56" t="s">
        <v>127</v>
      </c>
      <c r="AT137" s="156" t="s">
        <v>123</v>
      </c>
      <c r="AU137" s="156" t="s">
        <v>79</v>
      </c>
      <c r="AY137" s="19" t="s">
        <v>121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9" t="s">
        <v>77</v>
      </c>
      <c r="BK137" s="157">
        <f>ROUND(I137*H137,2)</f>
        <v>0</v>
      </c>
      <c r="BL137" s="19" t="s">
        <v>127</v>
      </c>
      <c r="BM137" s="156" t="s">
        <v>208</v>
      </c>
    </row>
    <row r="138" spans="1:65" s="2" customFormat="1">
      <c r="A138" s="34"/>
      <c r="B138" s="35"/>
      <c r="C138" s="34"/>
      <c r="D138" s="158" t="s">
        <v>129</v>
      </c>
      <c r="E138" s="34"/>
      <c r="F138" s="159" t="s">
        <v>207</v>
      </c>
      <c r="G138" s="34"/>
      <c r="H138" s="34"/>
      <c r="I138" s="160"/>
      <c r="J138" s="34"/>
      <c r="K138" s="34"/>
      <c r="L138" s="35"/>
      <c r="M138" s="161"/>
      <c r="N138" s="162"/>
      <c r="O138" s="55"/>
      <c r="P138" s="55"/>
      <c r="Q138" s="55"/>
      <c r="R138" s="55"/>
      <c r="S138" s="55"/>
      <c r="T138" s="5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129</v>
      </c>
      <c r="AU138" s="19" t="s">
        <v>79</v>
      </c>
    </row>
    <row r="139" spans="1:65" s="2" customFormat="1" ht="39">
      <c r="A139" s="34"/>
      <c r="B139" s="35"/>
      <c r="C139" s="34"/>
      <c r="D139" s="158" t="s">
        <v>131</v>
      </c>
      <c r="E139" s="34"/>
      <c r="F139" s="163" t="s">
        <v>209</v>
      </c>
      <c r="G139" s="34"/>
      <c r="H139" s="34"/>
      <c r="I139" s="160"/>
      <c r="J139" s="34"/>
      <c r="K139" s="34"/>
      <c r="L139" s="35"/>
      <c r="M139" s="161"/>
      <c r="N139" s="162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131</v>
      </c>
      <c r="AU139" s="19" t="s">
        <v>79</v>
      </c>
    </row>
    <row r="140" spans="1:65" s="2" customFormat="1" ht="16.5" customHeight="1">
      <c r="A140" s="34"/>
      <c r="B140" s="144"/>
      <c r="C140" s="145">
        <v>17</v>
      </c>
      <c r="D140" s="145" t="s">
        <v>123</v>
      </c>
      <c r="E140" s="146" t="s">
        <v>211</v>
      </c>
      <c r="F140" s="147" t="s">
        <v>212</v>
      </c>
      <c r="G140" s="148" t="s">
        <v>139</v>
      </c>
      <c r="H140" s="149">
        <v>1</v>
      </c>
      <c r="I140" s="150"/>
      <c r="J140" s="151">
        <f>ROUND(I140*H140,2)</f>
        <v>0</v>
      </c>
      <c r="K140" s="147" t="s">
        <v>3</v>
      </c>
      <c r="L140" s="35"/>
      <c r="M140" s="152" t="s">
        <v>3</v>
      </c>
      <c r="N140" s="153" t="s">
        <v>41</v>
      </c>
      <c r="O140" s="55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56" t="s">
        <v>127</v>
      </c>
      <c r="AT140" s="156" t="s">
        <v>123</v>
      </c>
      <c r="AU140" s="156" t="s">
        <v>79</v>
      </c>
      <c r="AY140" s="19" t="s">
        <v>121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9" t="s">
        <v>77</v>
      </c>
      <c r="BK140" s="157">
        <f>ROUND(I140*H140,2)</f>
        <v>0</v>
      </c>
      <c r="BL140" s="19" t="s">
        <v>127</v>
      </c>
      <c r="BM140" s="156" t="s">
        <v>213</v>
      </c>
    </row>
    <row r="141" spans="1:65" s="2" customFormat="1">
      <c r="A141" s="34"/>
      <c r="B141" s="35"/>
      <c r="C141" s="34"/>
      <c r="D141" s="158" t="s">
        <v>129</v>
      </c>
      <c r="E141" s="34"/>
      <c r="F141" s="159" t="s">
        <v>212</v>
      </c>
      <c r="G141" s="34"/>
      <c r="H141" s="34"/>
      <c r="I141" s="160"/>
      <c r="J141" s="34"/>
      <c r="K141" s="34"/>
      <c r="L141" s="35"/>
      <c r="M141" s="161"/>
      <c r="N141" s="162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129</v>
      </c>
      <c r="AU141" s="19" t="s">
        <v>79</v>
      </c>
    </row>
    <row r="142" spans="1:65" s="2" customFormat="1" ht="48.75">
      <c r="A142" s="34"/>
      <c r="B142" s="35"/>
      <c r="C142" s="34"/>
      <c r="D142" s="158" t="s">
        <v>131</v>
      </c>
      <c r="E142" s="34"/>
      <c r="F142" s="163" t="s">
        <v>214</v>
      </c>
      <c r="G142" s="34"/>
      <c r="H142" s="34"/>
      <c r="I142" s="160"/>
      <c r="J142" s="34"/>
      <c r="K142" s="34"/>
      <c r="L142" s="35"/>
      <c r="M142" s="161"/>
      <c r="N142" s="162"/>
      <c r="O142" s="55"/>
      <c r="P142" s="55"/>
      <c r="Q142" s="55"/>
      <c r="R142" s="55"/>
      <c r="S142" s="55"/>
      <c r="T142" s="5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9" t="s">
        <v>131</v>
      </c>
      <c r="AU142" s="19" t="s">
        <v>79</v>
      </c>
    </row>
    <row r="143" spans="1:65" s="2" customFormat="1" ht="24.2" customHeight="1">
      <c r="A143" s="34"/>
      <c r="B143" s="144"/>
      <c r="C143" s="145">
        <v>18</v>
      </c>
      <c r="D143" s="145" t="s">
        <v>123</v>
      </c>
      <c r="E143" s="146" t="s">
        <v>216</v>
      </c>
      <c r="F143" s="147" t="s">
        <v>217</v>
      </c>
      <c r="G143" s="148" t="s">
        <v>144</v>
      </c>
      <c r="H143" s="149">
        <v>1</v>
      </c>
      <c r="I143" s="150"/>
      <c r="J143" s="151">
        <f>ROUND(I143*H143,2)</f>
        <v>0</v>
      </c>
      <c r="K143" s="147" t="s">
        <v>3</v>
      </c>
      <c r="L143" s="35"/>
      <c r="M143" s="152" t="s">
        <v>3</v>
      </c>
      <c r="N143" s="153" t="s">
        <v>41</v>
      </c>
      <c r="O143" s="55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6" t="s">
        <v>127</v>
      </c>
      <c r="AT143" s="156" t="s">
        <v>123</v>
      </c>
      <c r="AU143" s="156" t="s">
        <v>79</v>
      </c>
      <c r="AY143" s="19" t="s">
        <v>121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9" t="s">
        <v>77</v>
      </c>
      <c r="BK143" s="157">
        <f>ROUND(I143*H143,2)</f>
        <v>0</v>
      </c>
      <c r="BL143" s="19" t="s">
        <v>127</v>
      </c>
      <c r="BM143" s="156" t="s">
        <v>218</v>
      </c>
    </row>
    <row r="144" spans="1:65" s="2" customFormat="1">
      <c r="A144" s="34"/>
      <c r="B144" s="35"/>
      <c r="C144" s="34"/>
      <c r="D144" s="158" t="s">
        <v>129</v>
      </c>
      <c r="E144" s="34"/>
      <c r="F144" s="159" t="s">
        <v>217</v>
      </c>
      <c r="G144" s="34"/>
      <c r="H144" s="34"/>
      <c r="I144" s="160"/>
      <c r="J144" s="34"/>
      <c r="K144" s="34"/>
      <c r="L144" s="35"/>
      <c r="M144" s="161"/>
      <c r="N144" s="162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129</v>
      </c>
      <c r="AU144" s="19" t="s">
        <v>79</v>
      </c>
    </row>
    <row r="145" spans="1:65" s="2" customFormat="1" ht="117">
      <c r="A145" s="34"/>
      <c r="B145" s="35"/>
      <c r="C145" s="34"/>
      <c r="D145" s="158" t="s">
        <v>131</v>
      </c>
      <c r="E145" s="34"/>
      <c r="F145" s="163" t="s">
        <v>219</v>
      </c>
      <c r="G145" s="34"/>
      <c r="H145" s="34"/>
      <c r="I145" s="160"/>
      <c r="J145" s="34"/>
      <c r="K145" s="34"/>
      <c r="L145" s="35"/>
      <c r="M145" s="161"/>
      <c r="N145" s="162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131</v>
      </c>
      <c r="AU145" s="19" t="s">
        <v>79</v>
      </c>
    </row>
    <row r="146" spans="1:65" s="2" customFormat="1" ht="16.5" customHeight="1">
      <c r="A146" s="34"/>
      <c r="B146" s="144"/>
      <c r="C146" s="145">
        <v>19</v>
      </c>
      <c r="D146" s="145" t="s">
        <v>123</v>
      </c>
      <c r="E146" s="146" t="s">
        <v>221</v>
      </c>
      <c r="F146" s="147" t="s">
        <v>222</v>
      </c>
      <c r="G146" s="148" t="s">
        <v>139</v>
      </c>
      <c r="H146" s="149">
        <v>1</v>
      </c>
      <c r="I146" s="150"/>
      <c r="J146" s="151">
        <f>ROUND(I146*H146,2)</f>
        <v>0</v>
      </c>
      <c r="K146" s="147" t="s">
        <v>3</v>
      </c>
      <c r="L146" s="35"/>
      <c r="M146" s="152" t="s">
        <v>3</v>
      </c>
      <c r="N146" s="153" t="s">
        <v>41</v>
      </c>
      <c r="O146" s="55"/>
      <c r="P146" s="154">
        <f>O146*H146</f>
        <v>0</v>
      </c>
      <c r="Q146" s="154">
        <v>0</v>
      </c>
      <c r="R146" s="154">
        <f>Q146*H146</f>
        <v>0</v>
      </c>
      <c r="S146" s="154">
        <v>0</v>
      </c>
      <c r="T146" s="15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56" t="s">
        <v>127</v>
      </c>
      <c r="AT146" s="156" t="s">
        <v>123</v>
      </c>
      <c r="AU146" s="156" t="s">
        <v>79</v>
      </c>
      <c r="AY146" s="19" t="s">
        <v>121</v>
      </c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19" t="s">
        <v>77</v>
      </c>
      <c r="BK146" s="157">
        <f>ROUND(I146*H146,2)</f>
        <v>0</v>
      </c>
      <c r="BL146" s="19" t="s">
        <v>127</v>
      </c>
      <c r="BM146" s="156" t="s">
        <v>223</v>
      </c>
    </row>
    <row r="147" spans="1:65" s="2" customFormat="1">
      <c r="A147" s="34"/>
      <c r="B147" s="35"/>
      <c r="C147" s="34"/>
      <c r="D147" s="158" t="s">
        <v>129</v>
      </c>
      <c r="E147" s="34"/>
      <c r="F147" s="159" t="s">
        <v>224</v>
      </c>
      <c r="G147" s="34"/>
      <c r="H147" s="34"/>
      <c r="I147" s="160"/>
      <c r="J147" s="34"/>
      <c r="K147" s="34"/>
      <c r="L147" s="35"/>
      <c r="M147" s="161"/>
      <c r="N147" s="162"/>
      <c r="O147" s="55"/>
      <c r="P147" s="55"/>
      <c r="Q147" s="55"/>
      <c r="R147" s="55"/>
      <c r="S147" s="55"/>
      <c r="T147" s="5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129</v>
      </c>
      <c r="AU147" s="19" t="s">
        <v>79</v>
      </c>
    </row>
    <row r="148" spans="1:65" s="2" customFormat="1" ht="24.2" customHeight="1">
      <c r="A148" s="34"/>
      <c r="B148" s="144"/>
      <c r="C148" s="145">
        <v>20</v>
      </c>
      <c r="D148" s="145" t="s">
        <v>123</v>
      </c>
      <c r="E148" s="146" t="s">
        <v>225</v>
      </c>
      <c r="F148" s="147" t="s">
        <v>226</v>
      </c>
      <c r="G148" s="148" t="s">
        <v>139</v>
      </c>
      <c r="H148" s="149">
        <v>1</v>
      </c>
      <c r="I148" s="150"/>
      <c r="J148" s="151">
        <f>ROUND(I148*H148,2)</f>
        <v>0</v>
      </c>
      <c r="K148" s="147" t="s">
        <v>3</v>
      </c>
      <c r="L148" s="35"/>
      <c r="M148" s="152" t="s">
        <v>3</v>
      </c>
      <c r="N148" s="153" t="s">
        <v>41</v>
      </c>
      <c r="O148" s="55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6" t="s">
        <v>127</v>
      </c>
      <c r="AT148" s="156" t="s">
        <v>123</v>
      </c>
      <c r="AU148" s="156" t="s">
        <v>79</v>
      </c>
      <c r="AY148" s="19" t="s">
        <v>121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9" t="s">
        <v>77</v>
      </c>
      <c r="BK148" s="157">
        <f>ROUND(I148*H148,2)</f>
        <v>0</v>
      </c>
      <c r="BL148" s="19" t="s">
        <v>127</v>
      </c>
      <c r="BM148" s="156" t="s">
        <v>227</v>
      </c>
    </row>
    <row r="149" spans="1:65" s="2" customFormat="1">
      <c r="A149" s="34"/>
      <c r="B149" s="35"/>
      <c r="C149" s="34"/>
      <c r="D149" s="158" t="s">
        <v>129</v>
      </c>
      <c r="E149" s="34"/>
      <c r="F149" s="159" t="s">
        <v>226</v>
      </c>
      <c r="G149" s="34"/>
      <c r="H149" s="34"/>
      <c r="I149" s="160"/>
      <c r="J149" s="34"/>
      <c r="K149" s="34"/>
      <c r="L149" s="35"/>
      <c r="M149" s="161"/>
      <c r="N149" s="162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129</v>
      </c>
      <c r="AU149" s="19" t="s">
        <v>79</v>
      </c>
    </row>
    <row r="150" spans="1:65" s="2" customFormat="1" ht="78">
      <c r="A150" s="34"/>
      <c r="B150" s="35"/>
      <c r="C150" s="34"/>
      <c r="D150" s="158" t="s">
        <v>131</v>
      </c>
      <c r="E150" s="34"/>
      <c r="F150" s="163" t="s">
        <v>228</v>
      </c>
      <c r="G150" s="34"/>
      <c r="H150" s="34"/>
      <c r="I150" s="160"/>
      <c r="J150" s="34"/>
      <c r="K150" s="34"/>
      <c r="L150" s="35"/>
      <c r="M150" s="161"/>
      <c r="N150" s="162"/>
      <c r="O150" s="55"/>
      <c r="P150" s="55"/>
      <c r="Q150" s="55"/>
      <c r="R150" s="55"/>
      <c r="S150" s="55"/>
      <c r="T150" s="5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131</v>
      </c>
      <c r="AU150" s="19" t="s">
        <v>79</v>
      </c>
    </row>
    <row r="151" spans="1:65" s="2" customFormat="1" ht="24.2" customHeight="1">
      <c r="A151" s="34"/>
      <c r="B151" s="144"/>
      <c r="C151" s="145">
        <v>21</v>
      </c>
      <c r="D151" s="145" t="s">
        <v>123</v>
      </c>
      <c r="E151" s="146" t="s">
        <v>230</v>
      </c>
      <c r="F151" s="147" t="s">
        <v>231</v>
      </c>
      <c r="G151" s="148" t="s">
        <v>139</v>
      </c>
      <c r="H151" s="149">
        <v>1</v>
      </c>
      <c r="I151" s="150"/>
      <c r="J151" s="151">
        <f>ROUND(I151*H151,2)</f>
        <v>0</v>
      </c>
      <c r="K151" s="147" t="s">
        <v>3</v>
      </c>
      <c r="L151" s="35"/>
      <c r="M151" s="152" t="s">
        <v>3</v>
      </c>
      <c r="N151" s="153" t="s">
        <v>41</v>
      </c>
      <c r="O151" s="55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6" t="s">
        <v>127</v>
      </c>
      <c r="AT151" s="156" t="s">
        <v>123</v>
      </c>
      <c r="AU151" s="156" t="s">
        <v>79</v>
      </c>
      <c r="AY151" s="19" t="s">
        <v>121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9" t="s">
        <v>77</v>
      </c>
      <c r="BK151" s="157">
        <f>ROUND(I151*H151,2)</f>
        <v>0</v>
      </c>
      <c r="BL151" s="19" t="s">
        <v>127</v>
      </c>
      <c r="BM151" s="156" t="s">
        <v>232</v>
      </c>
    </row>
    <row r="152" spans="1:65" s="2" customFormat="1" ht="19.5">
      <c r="A152" s="34"/>
      <c r="B152" s="35"/>
      <c r="C152" s="34"/>
      <c r="D152" s="158" t="s">
        <v>129</v>
      </c>
      <c r="E152" s="34"/>
      <c r="F152" s="159" t="s">
        <v>231</v>
      </c>
      <c r="G152" s="34"/>
      <c r="H152" s="34"/>
      <c r="I152" s="160"/>
      <c r="J152" s="34"/>
      <c r="K152" s="34"/>
      <c r="L152" s="35"/>
      <c r="M152" s="161"/>
      <c r="N152" s="162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129</v>
      </c>
      <c r="AU152" s="19" t="s">
        <v>79</v>
      </c>
    </row>
    <row r="153" spans="1:65" s="2" customFormat="1" ht="117">
      <c r="A153" s="34"/>
      <c r="B153" s="35"/>
      <c r="C153" s="34"/>
      <c r="D153" s="158" t="s">
        <v>131</v>
      </c>
      <c r="E153" s="34"/>
      <c r="F153" s="163" t="s">
        <v>233</v>
      </c>
      <c r="G153" s="34"/>
      <c r="H153" s="34"/>
      <c r="I153" s="160"/>
      <c r="J153" s="34"/>
      <c r="K153" s="34"/>
      <c r="L153" s="35"/>
      <c r="M153" s="164"/>
      <c r="N153" s="165"/>
      <c r="O153" s="166"/>
      <c r="P153" s="166"/>
      <c r="Q153" s="166"/>
      <c r="R153" s="166"/>
      <c r="S153" s="166"/>
      <c r="T153" s="167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131</v>
      </c>
      <c r="AU153" s="19" t="s">
        <v>79</v>
      </c>
    </row>
    <row r="154" spans="1:65" s="2" customFormat="1" ht="6.95" customHeight="1">
      <c r="A154" s="34"/>
      <c r="B154" s="44"/>
      <c r="C154" s="45"/>
      <c r="D154" s="45"/>
      <c r="E154" s="45"/>
      <c r="F154" s="45"/>
      <c r="G154" s="45"/>
      <c r="H154" s="45"/>
      <c r="I154" s="45"/>
      <c r="J154" s="45"/>
      <c r="K154" s="45"/>
      <c r="L154" s="35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autoFilter ref="C86:K153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9" t="s">
        <v>85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pans="1:46" s="1" customFormat="1" ht="24.95" customHeight="1">
      <c r="B4" s="22"/>
      <c r="D4" s="23" t="s">
        <v>94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8" t="str">
        <f>'Rekapitulace stavby'!K6</f>
        <v>Propustek ev. č. II-13 na MK č. 222c, Třinec - Konská</v>
      </c>
      <c r="F7" s="349"/>
      <c r="G7" s="349"/>
      <c r="H7" s="349"/>
      <c r="L7" s="22"/>
    </row>
    <row r="8" spans="1:46" s="1" customFormat="1" ht="12" customHeight="1">
      <c r="B8" s="22"/>
      <c r="D8" s="29" t="s">
        <v>95</v>
      </c>
      <c r="L8" s="22"/>
    </row>
    <row r="9" spans="1:46" s="2" customFormat="1" ht="16.5" customHeight="1">
      <c r="A9" s="34"/>
      <c r="B9" s="35"/>
      <c r="C9" s="34"/>
      <c r="D9" s="34"/>
      <c r="E9" s="348" t="s">
        <v>96</v>
      </c>
      <c r="F9" s="347"/>
      <c r="G9" s="347"/>
      <c r="H9" s="347"/>
      <c r="I9" s="34"/>
      <c r="J9" s="34"/>
      <c r="K9" s="34"/>
      <c r="L9" s="9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97</v>
      </c>
      <c r="E10" s="34"/>
      <c r="F10" s="34"/>
      <c r="G10" s="34"/>
      <c r="H10" s="34"/>
      <c r="I10" s="34"/>
      <c r="J10" s="34"/>
      <c r="K10" s="34"/>
      <c r="L10" s="9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338" t="s">
        <v>234</v>
      </c>
      <c r="F11" s="347"/>
      <c r="G11" s="347"/>
      <c r="H11" s="347"/>
      <c r="I11" s="34"/>
      <c r="J11" s="34"/>
      <c r="K11" s="34"/>
      <c r="L11" s="9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22. 5. 2024</v>
      </c>
      <c r="K14" s="34"/>
      <c r="L14" s="9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3</v>
      </c>
      <c r="K16" s="34"/>
      <c r="L16" s="9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27</v>
      </c>
      <c r="F17" s="34"/>
      <c r="G17" s="34"/>
      <c r="H17" s="34"/>
      <c r="I17" s="29" t="s">
        <v>28</v>
      </c>
      <c r="J17" s="27" t="s">
        <v>3</v>
      </c>
      <c r="K17" s="34"/>
      <c r="L17" s="9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29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50" t="str">
        <f>'Rekapitulace stavby'!E14</f>
        <v>Vyplň údaj</v>
      </c>
      <c r="F20" s="317"/>
      <c r="G20" s="317"/>
      <c r="H20" s="317"/>
      <c r="I20" s="29" t="s">
        <v>28</v>
      </c>
      <c r="J20" s="30" t="str">
        <f>'Rekapitulace stavby'!AN14</f>
        <v>Vyplň údaj</v>
      </c>
      <c r="K20" s="34"/>
      <c r="L20" s="9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31</v>
      </c>
      <c r="E22" s="34"/>
      <c r="F22" s="34"/>
      <c r="G22" s="34"/>
      <c r="H22" s="34"/>
      <c r="I22" s="29" t="s">
        <v>26</v>
      </c>
      <c r="J22" s="27" t="str">
        <f>IF('Rekapitulace stavby'!AN16="","",'Rekapitulace stavby'!AN16)</f>
        <v/>
      </c>
      <c r="K22" s="34"/>
      <c r="L22" s="9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tr">
        <f>IF('Rekapitulace stavby'!E17="","",'Rekapitulace stavby'!E17)</f>
        <v xml:space="preserve"> </v>
      </c>
      <c r="F23" s="34"/>
      <c r="G23" s="34"/>
      <c r="H23" s="34"/>
      <c r="I23" s="29" t="s">
        <v>28</v>
      </c>
      <c r="J23" s="27" t="str">
        <f>IF('Rekapitulace stavby'!AN17="","",'Rekapitulace stavby'!AN17)</f>
        <v/>
      </c>
      <c r="K23" s="34"/>
      <c r="L23" s="9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33</v>
      </c>
      <c r="E25" s="34"/>
      <c r="F25" s="34"/>
      <c r="G25" s="34"/>
      <c r="H25" s="34"/>
      <c r="I25" s="29" t="s">
        <v>26</v>
      </c>
      <c r="J25" s="27" t="str">
        <f>IF('Rekapitulace stavby'!AN19="","",'Rekapitulace stavby'!AN19)</f>
        <v/>
      </c>
      <c r="K25" s="34"/>
      <c r="L25" s="9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tr">
        <f>IF('Rekapitulace stavby'!E20="","",'Rekapitulace stavby'!E20)</f>
        <v xml:space="preserve"> </v>
      </c>
      <c r="F26" s="34"/>
      <c r="G26" s="34"/>
      <c r="H26" s="34"/>
      <c r="I26" s="29" t="s">
        <v>28</v>
      </c>
      <c r="J26" s="27" t="str">
        <f>IF('Rekapitulace stavby'!AN20="","",'Rekapitulace stavby'!AN20)</f>
        <v/>
      </c>
      <c r="K26" s="34"/>
      <c r="L26" s="9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34</v>
      </c>
      <c r="E28" s="34"/>
      <c r="F28" s="34"/>
      <c r="G28" s="34"/>
      <c r="H28" s="34"/>
      <c r="I28" s="34"/>
      <c r="J28" s="34"/>
      <c r="K28" s="34"/>
      <c r="L28" s="9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7"/>
      <c r="B29" s="98"/>
      <c r="C29" s="97"/>
      <c r="D29" s="97"/>
      <c r="E29" s="321" t="s">
        <v>3</v>
      </c>
      <c r="F29" s="321"/>
      <c r="G29" s="321"/>
      <c r="H29" s="32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0" t="s">
        <v>36</v>
      </c>
      <c r="E32" s="34"/>
      <c r="F32" s="34"/>
      <c r="G32" s="34"/>
      <c r="H32" s="34"/>
      <c r="I32" s="34"/>
      <c r="J32" s="68">
        <f>ROUND(J88, 2)</f>
        <v>0</v>
      </c>
      <c r="K32" s="34"/>
      <c r="L32" s="9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38</v>
      </c>
      <c r="G34" s="34"/>
      <c r="H34" s="34"/>
      <c r="I34" s="38" t="s">
        <v>37</v>
      </c>
      <c r="J34" s="38" t="s">
        <v>39</v>
      </c>
      <c r="K34" s="34"/>
      <c r="L34" s="9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01" t="s">
        <v>40</v>
      </c>
      <c r="E35" s="29" t="s">
        <v>41</v>
      </c>
      <c r="F35" s="102">
        <f>ROUND((SUM(BE88:BE300)),  2)</f>
        <v>0</v>
      </c>
      <c r="G35" s="34"/>
      <c r="H35" s="34"/>
      <c r="I35" s="103">
        <v>0.21</v>
      </c>
      <c r="J35" s="102">
        <f>ROUND(((SUM(BE88:BE300))*I35),  2)</f>
        <v>0</v>
      </c>
      <c r="K35" s="34"/>
      <c r="L35" s="9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42</v>
      </c>
      <c r="F36" s="102">
        <f>ROUND((SUM(BF88:BF300)),  2)</f>
        <v>0</v>
      </c>
      <c r="G36" s="34"/>
      <c r="H36" s="34"/>
      <c r="I36" s="103">
        <v>0.12</v>
      </c>
      <c r="J36" s="102">
        <f>ROUND(((SUM(BF88:BF300))*I36),  2)</f>
        <v>0</v>
      </c>
      <c r="K36" s="34"/>
      <c r="L36" s="9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43</v>
      </c>
      <c r="F37" s="102">
        <f>ROUND((SUM(BG88:BG300)),  2)</f>
        <v>0</v>
      </c>
      <c r="G37" s="34"/>
      <c r="H37" s="34"/>
      <c r="I37" s="103">
        <v>0.21</v>
      </c>
      <c r="J37" s="102">
        <f>0</f>
        <v>0</v>
      </c>
      <c r="K37" s="34"/>
      <c r="L37" s="9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44</v>
      </c>
      <c r="F38" s="102">
        <f>ROUND((SUM(BH88:BH300)),  2)</f>
        <v>0</v>
      </c>
      <c r="G38" s="34"/>
      <c r="H38" s="34"/>
      <c r="I38" s="103">
        <v>0.12</v>
      </c>
      <c r="J38" s="102">
        <f>0</f>
        <v>0</v>
      </c>
      <c r="K38" s="34"/>
      <c r="L38" s="9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45</v>
      </c>
      <c r="F39" s="102">
        <f>ROUND((SUM(BI88:BI300)),  2)</f>
        <v>0</v>
      </c>
      <c r="G39" s="34"/>
      <c r="H39" s="34"/>
      <c r="I39" s="103">
        <v>0</v>
      </c>
      <c r="J39" s="102">
        <f>0</f>
        <v>0</v>
      </c>
      <c r="K39" s="34"/>
      <c r="L39" s="9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46</v>
      </c>
      <c r="E41" s="57"/>
      <c r="F41" s="57"/>
      <c r="G41" s="106" t="s">
        <v>47</v>
      </c>
      <c r="H41" s="107" t="s">
        <v>48</v>
      </c>
      <c r="I41" s="57"/>
      <c r="J41" s="108">
        <f>SUM(J32:J39)</f>
        <v>0</v>
      </c>
      <c r="K41" s="109"/>
      <c r="L41" s="9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99</v>
      </c>
      <c r="D47" s="34"/>
      <c r="E47" s="34"/>
      <c r="F47" s="34"/>
      <c r="G47" s="34"/>
      <c r="H47" s="34"/>
      <c r="I47" s="34"/>
      <c r="J47" s="34"/>
      <c r="K47" s="34"/>
      <c r="L47" s="9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8" t="str">
        <f>E7</f>
        <v>Propustek ev. č. II-13 na MK č. 222c, Třinec - Konská</v>
      </c>
      <c r="F50" s="349"/>
      <c r="G50" s="349"/>
      <c r="H50" s="349"/>
      <c r="I50" s="34"/>
      <c r="J50" s="34"/>
      <c r="K50" s="34"/>
      <c r="L50" s="9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95</v>
      </c>
      <c r="L51" s="22"/>
    </row>
    <row r="52" spans="1:47" s="2" customFormat="1" ht="16.5" customHeight="1">
      <c r="A52" s="34"/>
      <c r="B52" s="35"/>
      <c r="C52" s="34"/>
      <c r="D52" s="34"/>
      <c r="E52" s="348" t="s">
        <v>96</v>
      </c>
      <c r="F52" s="347"/>
      <c r="G52" s="347"/>
      <c r="H52" s="347"/>
      <c r="I52" s="34"/>
      <c r="J52" s="34"/>
      <c r="K52" s="34"/>
      <c r="L52" s="9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97</v>
      </c>
      <c r="D53" s="34"/>
      <c r="E53" s="34"/>
      <c r="F53" s="34"/>
      <c r="G53" s="34"/>
      <c r="H53" s="34"/>
      <c r="I53" s="34"/>
      <c r="J53" s="34"/>
      <c r="K53" s="34"/>
      <c r="L53" s="9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338" t="str">
        <f>E11</f>
        <v>2 - Příprava území a staveniště</v>
      </c>
      <c r="F54" s="347"/>
      <c r="G54" s="347"/>
      <c r="H54" s="347"/>
      <c r="I54" s="34"/>
      <c r="J54" s="34"/>
      <c r="K54" s="34"/>
      <c r="L54" s="9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 xml:space="preserve"> </v>
      </c>
      <c r="G56" s="34"/>
      <c r="H56" s="34"/>
      <c r="I56" s="29" t="s">
        <v>23</v>
      </c>
      <c r="J56" s="52" t="str">
        <f>IF(J14="","",J14)</f>
        <v>22. 5. 2024</v>
      </c>
      <c r="K56" s="34"/>
      <c r="L56" s="9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Statutární město Třinec, Jablunkovská 160,  739 61</v>
      </c>
      <c r="G58" s="34"/>
      <c r="H58" s="34"/>
      <c r="I58" s="29" t="s">
        <v>31</v>
      </c>
      <c r="J58" s="32" t="str">
        <f>E23</f>
        <v xml:space="preserve"> </v>
      </c>
      <c r="K58" s="34"/>
      <c r="L58" s="9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4"/>
      <c r="E59" s="34"/>
      <c r="F59" s="27" t="str">
        <f>IF(E20="","",E20)</f>
        <v>Vyplň údaj</v>
      </c>
      <c r="G59" s="34"/>
      <c r="H59" s="34"/>
      <c r="I59" s="29" t="s">
        <v>33</v>
      </c>
      <c r="J59" s="32" t="str">
        <f>E26</f>
        <v xml:space="preserve"> </v>
      </c>
      <c r="K59" s="34"/>
      <c r="L59" s="9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100</v>
      </c>
      <c r="D61" s="104"/>
      <c r="E61" s="104"/>
      <c r="F61" s="104"/>
      <c r="G61" s="104"/>
      <c r="H61" s="104"/>
      <c r="I61" s="104"/>
      <c r="J61" s="111" t="s">
        <v>101</v>
      </c>
      <c r="K61" s="104"/>
      <c r="L61" s="9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68</v>
      </c>
      <c r="D63" s="34"/>
      <c r="E63" s="34"/>
      <c r="F63" s="34"/>
      <c r="G63" s="34"/>
      <c r="H63" s="34"/>
      <c r="I63" s="34"/>
      <c r="J63" s="68">
        <f>J88</f>
        <v>0</v>
      </c>
      <c r="K63" s="34"/>
      <c r="L63" s="9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102</v>
      </c>
    </row>
    <row r="64" spans="1:47" s="9" customFormat="1" ht="24.95" customHeight="1">
      <c r="B64" s="113"/>
      <c r="D64" s="114" t="s">
        <v>235</v>
      </c>
      <c r="E64" s="115"/>
      <c r="F64" s="115"/>
      <c r="G64" s="115"/>
      <c r="H64" s="115"/>
      <c r="I64" s="115"/>
      <c r="J64" s="116">
        <f>J89</f>
        <v>0</v>
      </c>
      <c r="L64" s="113"/>
    </row>
    <row r="65" spans="1:31" s="10" customFormat="1" ht="19.899999999999999" customHeight="1">
      <c r="B65" s="117"/>
      <c r="D65" s="118" t="s">
        <v>236</v>
      </c>
      <c r="E65" s="119"/>
      <c r="F65" s="119"/>
      <c r="G65" s="119"/>
      <c r="H65" s="119"/>
      <c r="I65" s="119"/>
      <c r="J65" s="120">
        <f>J90</f>
        <v>0</v>
      </c>
      <c r="L65" s="117"/>
    </row>
    <row r="66" spans="1:31" s="10" customFormat="1" ht="19.899999999999999" customHeight="1">
      <c r="B66" s="117"/>
      <c r="D66" s="118" t="s">
        <v>237</v>
      </c>
      <c r="E66" s="119"/>
      <c r="F66" s="119"/>
      <c r="G66" s="119"/>
      <c r="H66" s="119"/>
      <c r="I66" s="119"/>
      <c r="J66" s="120">
        <f>J257</f>
        <v>0</v>
      </c>
      <c r="L66" s="117"/>
    </row>
    <row r="67" spans="1:31" s="2" customFormat="1" ht="21.75" customHeight="1">
      <c r="A67" s="34"/>
      <c r="B67" s="35"/>
      <c r="C67" s="34"/>
      <c r="D67" s="34"/>
      <c r="E67" s="34"/>
      <c r="F67" s="34"/>
      <c r="G67" s="34"/>
      <c r="H67" s="34"/>
      <c r="I67" s="34"/>
      <c r="J67" s="34"/>
      <c r="K67" s="34"/>
      <c r="L67" s="9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9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6"/>
      <c r="C72" s="47"/>
      <c r="D72" s="47"/>
      <c r="E72" s="47"/>
      <c r="F72" s="47"/>
      <c r="G72" s="47"/>
      <c r="H72" s="47"/>
      <c r="I72" s="47"/>
      <c r="J72" s="47"/>
      <c r="K72" s="47"/>
      <c r="L72" s="9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105</v>
      </c>
      <c r="D73" s="34"/>
      <c r="E73" s="34"/>
      <c r="F73" s="34"/>
      <c r="G73" s="34"/>
      <c r="H73" s="34"/>
      <c r="I73" s="34"/>
      <c r="J73" s="34"/>
      <c r="K73" s="34"/>
      <c r="L73" s="9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4"/>
      <c r="D74" s="34"/>
      <c r="E74" s="34"/>
      <c r="F74" s="34"/>
      <c r="G74" s="34"/>
      <c r="H74" s="34"/>
      <c r="I74" s="34"/>
      <c r="J74" s="34"/>
      <c r="K74" s="34"/>
      <c r="L74" s="9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17</v>
      </c>
      <c r="D75" s="34"/>
      <c r="E75" s="34"/>
      <c r="F75" s="34"/>
      <c r="G75" s="34"/>
      <c r="H75" s="34"/>
      <c r="I75" s="34"/>
      <c r="J75" s="34"/>
      <c r="K75" s="34"/>
      <c r="L75" s="9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4"/>
      <c r="D76" s="34"/>
      <c r="E76" s="348" t="str">
        <f>E7</f>
        <v>Propustek ev. č. II-13 na MK č. 222c, Třinec - Konská</v>
      </c>
      <c r="F76" s="349"/>
      <c r="G76" s="349"/>
      <c r="H76" s="349"/>
      <c r="I76" s="34"/>
      <c r="J76" s="34"/>
      <c r="K76" s="34"/>
      <c r="L76" s="9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2"/>
      <c r="C77" s="29" t="s">
        <v>95</v>
      </c>
      <c r="L77" s="22"/>
    </row>
    <row r="78" spans="1:31" s="2" customFormat="1" ht="16.5" customHeight="1">
      <c r="A78" s="34"/>
      <c r="B78" s="35"/>
      <c r="C78" s="34"/>
      <c r="D78" s="34"/>
      <c r="E78" s="348" t="s">
        <v>96</v>
      </c>
      <c r="F78" s="347"/>
      <c r="G78" s="347"/>
      <c r="H78" s="347"/>
      <c r="I78" s="34"/>
      <c r="J78" s="34"/>
      <c r="K78" s="34"/>
      <c r="L78" s="9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97</v>
      </c>
      <c r="D79" s="34"/>
      <c r="E79" s="34"/>
      <c r="F79" s="34"/>
      <c r="G79" s="34"/>
      <c r="H79" s="34"/>
      <c r="I79" s="34"/>
      <c r="J79" s="34"/>
      <c r="K79" s="34"/>
      <c r="L79" s="9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4"/>
      <c r="D80" s="34"/>
      <c r="E80" s="338" t="str">
        <f>E11</f>
        <v>2 - Příprava území a staveniště</v>
      </c>
      <c r="F80" s="347"/>
      <c r="G80" s="347"/>
      <c r="H80" s="347"/>
      <c r="I80" s="34"/>
      <c r="J80" s="34"/>
      <c r="K80" s="34"/>
      <c r="L80" s="9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4"/>
      <c r="E82" s="34"/>
      <c r="F82" s="27" t="str">
        <f>F14</f>
        <v xml:space="preserve"> </v>
      </c>
      <c r="G82" s="34"/>
      <c r="H82" s="34"/>
      <c r="I82" s="29" t="s">
        <v>23</v>
      </c>
      <c r="J82" s="52" t="str">
        <f>IF(J14="","",J14)</f>
        <v>22. 5. 2024</v>
      </c>
      <c r="K82" s="34"/>
      <c r="L82" s="9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9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25</v>
      </c>
      <c r="D84" s="34"/>
      <c r="E84" s="34"/>
      <c r="F84" s="27" t="str">
        <f>E17</f>
        <v>Statutární město Třinec, Jablunkovská 160,  739 61</v>
      </c>
      <c r="G84" s="34"/>
      <c r="H84" s="34"/>
      <c r="I84" s="29" t="s">
        <v>31</v>
      </c>
      <c r="J84" s="32" t="str">
        <f>E23</f>
        <v xml:space="preserve"> </v>
      </c>
      <c r="K84" s="34"/>
      <c r="L84" s="9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29</v>
      </c>
      <c r="D85" s="34"/>
      <c r="E85" s="34"/>
      <c r="F85" s="27" t="str">
        <f>IF(E20="","",E20)</f>
        <v>Vyplň údaj</v>
      </c>
      <c r="G85" s="34"/>
      <c r="H85" s="34"/>
      <c r="I85" s="29" t="s">
        <v>33</v>
      </c>
      <c r="J85" s="32" t="str">
        <f>E26</f>
        <v xml:space="preserve"> </v>
      </c>
      <c r="K85" s="34"/>
      <c r="L85" s="9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9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21"/>
      <c r="B87" s="122"/>
      <c r="C87" s="123" t="s">
        <v>106</v>
      </c>
      <c r="D87" s="124" t="s">
        <v>55</v>
      </c>
      <c r="E87" s="124" t="s">
        <v>51</v>
      </c>
      <c r="F87" s="124" t="s">
        <v>52</v>
      </c>
      <c r="G87" s="124" t="s">
        <v>107</v>
      </c>
      <c r="H87" s="124" t="s">
        <v>108</v>
      </c>
      <c r="I87" s="124" t="s">
        <v>109</v>
      </c>
      <c r="J87" s="124" t="s">
        <v>101</v>
      </c>
      <c r="K87" s="125" t="s">
        <v>110</v>
      </c>
      <c r="L87" s="126"/>
      <c r="M87" s="59" t="s">
        <v>3</v>
      </c>
      <c r="N87" s="60" t="s">
        <v>40</v>
      </c>
      <c r="O87" s="60" t="s">
        <v>111</v>
      </c>
      <c r="P87" s="60" t="s">
        <v>112</v>
      </c>
      <c r="Q87" s="60" t="s">
        <v>113</v>
      </c>
      <c r="R87" s="60" t="s">
        <v>114</v>
      </c>
      <c r="S87" s="60" t="s">
        <v>115</v>
      </c>
      <c r="T87" s="61" t="s">
        <v>116</v>
      </c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</row>
    <row r="88" spans="1:65" s="2" customFormat="1" ht="22.9" customHeight="1">
      <c r="A88" s="34"/>
      <c r="B88" s="35"/>
      <c r="C88" s="66" t="s">
        <v>117</v>
      </c>
      <c r="D88" s="34"/>
      <c r="E88" s="34"/>
      <c r="F88" s="34"/>
      <c r="G88" s="34"/>
      <c r="H88" s="34"/>
      <c r="I88" s="34"/>
      <c r="J88" s="127">
        <f>BK88</f>
        <v>0</v>
      </c>
      <c r="K88" s="34"/>
      <c r="L88" s="35"/>
      <c r="M88" s="62"/>
      <c r="N88" s="53"/>
      <c r="O88" s="63"/>
      <c r="P88" s="128">
        <f>P89</f>
        <v>0</v>
      </c>
      <c r="Q88" s="63"/>
      <c r="R88" s="128">
        <f>R89</f>
        <v>30.057911999999998</v>
      </c>
      <c r="S88" s="63"/>
      <c r="T88" s="129">
        <f>T89</f>
        <v>10.545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9" t="s">
        <v>69</v>
      </c>
      <c r="AU88" s="19" t="s">
        <v>102</v>
      </c>
      <c r="BK88" s="130">
        <f>BK89</f>
        <v>0</v>
      </c>
    </row>
    <row r="89" spans="1:65" s="12" customFormat="1" ht="25.9" customHeight="1">
      <c r="B89" s="131"/>
      <c r="D89" s="132" t="s">
        <v>69</v>
      </c>
      <c r="E89" s="133" t="s">
        <v>238</v>
      </c>
      <c r="F89" s="133" t="s">
        <v>239</v>
      </c>
      <c r="I89" s="134"/>
      <c r="J89" s="135">
        <f>BK89</f>
        <v>0</v>
      </c>
      <c r="L89" s="131"/>
      <c r="M89" s="136"/>
      <c r="N89" s="137"/>
      <c r="O89" s="137"/>
      <c r="P89" s="138">
        <f>P90+P257</f>
        <v>0</v>
      </c>
      <c r="Q89" s="137"/>
      <c r="R89" s="138">
        <f>R90+R257</f>
        <v>30.057911999999998</v>
      </c>
      <c r="S89" s="137"/>
      <c r="T89" s="139">
        <f>T90+T257</f>
        <v>10.545</v>
      </c>
      <c r="AR89" s="132" t="s">
        <v>77</v>
      </c>
      <c r="AT89" s="140" t="s">
        <v>69</v>
      </c>
      <c r="AU89" s="140" t="s">
        <v>70</v>
      </c>
      <c r="AY89" s="132" t="s">
        <v>121</v>
      </c>
      <c r="BK89" s="141">
        <f>BK90+BK257</f>
        <v>0</v>
      </c>
    </row>
    <row r="90" spans="1:65" s="12" customFormat="1" ht="22.9" customHeight="1">
      <c r="B90" s="131"/>
      <c r="D90" s="132" t="s">
        <v>69</v>
      </c>
      <c r="E90" s="142" t="s">
        <v>77</v>
      </c>
      <c r="F90" s="142" t="s">
        <v>240</v>
      </c>
      <c r="I90" s="134"/>
      <c r="J90" s="143">
        <f>BK90</f>
        <v>0</v>
      </c>
      <c r="L90" s="131"/>
      <c r="M90" s="136"/>
      <c r="N90" s="137"/>
      <c r="O90" s="137"/>
      <c r="P90" s="138">
        <f>SUM(P91:P256)</f>
        <v>0</v>
      </c>
      <c r="Q90" s="137"/>
      <c r="R90" s="138">
        <f>SUM(R91:R256)</f>
        <v>0</v>
      </c>
      <c r="S90" s="137"/>
      <c r="T90" s="139">
        <f>SUM(T91:T256)</f>
        <v>0</v>
      </c>
      <c r="AR90" s="132" t="s">
        <v>77</v>
      </c>
      <c r="AT90" s="140" t="s">
        <v>69</v>
      </c>
      <c r="AU90" s="140" t="s">
        <v>77</v>
      </c>
      <c r="AY90" s="132" t="s">
        <v>121</v>
      </c>
      <c r="BK90" s="141">
        <f>SUM(BK91:BK256)</f>
        <v>0</v>
      </c>
    </row>
    <row r="91" spans="1:65" s="2" customFormat="1" ht="33" customHeight="1">
      <c r="A91" s="34"/>
      <c r="B91" s="144"/>
      <c r="C91" s="145" t="s">
        <v>77</v>
      </c>
      <c r="D91" s="145" t="s">
        <v>123</v>
      </c>
      <c r="E91" s="146" t="s">
        <v>241</v>
      </c>
      <c r="F91" s="147" t="s">
        <v>242</v>
      </c>
      <c r="G91" s="148" t="s">
        <v>243</v>
      </c>
      <c r="H91" s="149">
        <v>35</v>
      </c>
      <c r="I91" s="150"/>
      <c r="J91" s="151">
        <f>ROUND(I91*H91,2)</f>
        <v>0</v>
      </c>
      <c r="K91" s="147" t="s">
        <v>244</v>
      </c>
      <c r="L91" s="35"/>
      <c r="M91" s="152" t="s">
        <v>3</v>
      </c>
      <c r="N91" s="153" t="s">
        <v>41</v>
      </c>
      <c r="O91" s="55"/>
      <c r="P91" s="154">
        <f>O91*H91</f>
        <v>0</v>
      </c>
      <c r="Q91" s="154">
        <v>0</v>
      </c>
      <c r="R91" s="154">
        <f>Q91*H91</f>
        <v>0</v>
      </c>
      <c r="S91" s="154">
        <v>0</v>
      </c>
      <c r="T91" s="155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56" t="s">
        <v>120</v>
      </c>
      <c r="AT91" s="156" t="s">
        <v>123</v>
      </c>
      <c r="AU91" s="156" t="s">
        <v>79</v>
      </c>
      <c r="AY91" s="19" t="s">
        <v>121</v>
      </c>
      <c r="BE91" s="157">
        <f>IF(N91="základní",J91,0)</f>
        <v>0</v>
      </c>
      <c r="BF91" s="157">
        <f>IF(N91="snížená",J91,0)</f>
        <v>0</v>
      </c>
      <c r="BG91" s="157">
        <f>IF(N91="zákl. přenesená",J91,0)</f>
        <v>0</v>
      </c>
      <c r="BH91" s="157">
        <f>IF(N91="sníž. přenesená",J91,0)</f>
        <v>0</v>
      </c>
      <c r="BI91" s="157">
        <f>IF(N91="nulová",J91,0)</f>
        <v>0</v>
      </c>
      <c r="BJ91" s="19" t="s">
        <v>77</v>
      </c>
      <c r="BK91" s="157">
        <f>ROUND(I91*H91,2)</f>
        <v>0</v>
      </c>
      <c r="BL91" s="19" t="s">
        <v>120</v>
      </c>
      <c r="BM91" s="156" t="s">
        <v>245</v>
      </c>
    </row>
    <row r="92" spans="1:65" s="2" customFormat="1" ht="29.25">
      <c r="A92" s="34"/>
      <c r="B92" s="35"/>
      <c r="C92" s="34"/>
      <c r="D92" s="158" t="s">
        <v>129</v>
      </c>
      <c r="E92" s="34"/>
      <c r="F92" s="159" t="s">
        <v>246</v>
      </c>
      <c r="G92" s="34"/>
      <c r="H92" s="34"/>
      <c r="I92" s="160"/>
      <c r="J92" s="34"/>
      <c r="K92" s="34"/>
      <c r="L92" s="35"/>
      <c r="M92" s="161"/>
      <c r="N92" s="162"/>
      <c r="O92" s="55"/>
      <c r="P92" s="55"/>
      <c r="Q92" s="55"/>
      <c r="R92" s="55"/>
      <c r="S92" s="55"/>
      <c r="T92" s="56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129</v>
      </c>
      <c r="AU92" s="19" t="s">
        <v>79</v>
      </c>
    </row>
    <row r="93" spans="1:65" s="2" customFormat="1">
      <c r="A93" s="34"/>
      <c r="B93" s="35"/>
      <c r="C93" s="34"/>
      <c r="D93" s="168" t="s">
        <v>247</v>
      </c>
      <c r="E93" s="34"/>
      <c r="F93" s="169" t="s">
        <v>248</v>
      </c>
      <c r="G93" s="34"/>
      <c r="H93" s="34"/>
      <c r="I93" s="160"/>
      <c r="J93" s="34"/>
      <c r="K93" s="34"/>
      <c r="L93" s="35"/>
      <c r="M93" s="161"/>
      <c r="N93" s="162"/>
      <c r="O93" s="55"/>
      <c r="P93" s="55"/>
      <c r="Q93" s="55"/>
      <c r="R93" s="55"/>
      <c r="S93" s="55"/>
      <c r="T93" s="5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247</v>
      </c>
      <c r="AU93" s="19" t="s">
        <v>79</v>
      </c>
    </row>
    <row r="94" spans="1:65" s="13" customFormat="1" ht="22.5">
      <c r="B94" s="170"/>
      <c r="D94" s="158" t="s">
        <v>249</v>
      </c>
      <c r="E94" s="171" t="s">
        <v>3</v>
      </c>
      <c r="F94" s="172" t="s">
        <v>250</v>
      </c>
      <c r="H94" s="171" t="s">
        <v>3</v>
      </c>
      <c r="I94" s="173"/>
      <c r="L94" s="170"/>
      <c r="M94" s="174"/>
      <c r="N94" s="175"/>
      <c r="O94" s="175"/>
      <c r="P94" s="175"/>
      <c r="Q94" s="175"/>
      <c r="R94" s="175"/>
      <c r="S94" s="175"/>
      <c r="T94" s="176"/>
      <c r="AT94" s="171" t="s">
        <v>249</v>
      </c>
      <c r="AU94" s="171" t="s">
        <v>79</v>
      </c>
      <c r="AV94" s="13" t="s">
        <v>77</v>
      </c>
      <c r="AW94" s="13" t="s">
        <v>32</v>
      </c>
      <c r="AX94" s="13" t="s">
        <v>70</v>
      </c>
      <c r="AY94" s="171" t="s">
        <v>121</v>
      </c>
    </row>
    <row r="95" spans="1:65" s="13" customFormat="1">
      <c r="B95" s="170"/>
      <c r="D95" s="158" t="s">
        <v>249</v>
      </c>
      <c r="E95" s="171" t="s">
        <v>3</v>
      </c>
      <c r="F95" s="172" t="s">
        <v>251</v>
      </c>
      <c r="H95" s="171" t="s">
        <v>3</v>
      </c>
      <c r="I95" s="173"/>
      <c r="L95" s="170"/>
      <c r="M95" s="174"/>
      <c r="N95" s="175"/>
      <c r="O95" s="175"/>
      <c r="P95" s="175"/>
      <c r="Q95" s="175"/>
      <c r="R95" s="175"/>
      <c r="S95" s="175"/>
      <c r="T95" s="176"/>
      <c r="AT95" s="171" t="s">
        <v>249</v>
      </c>
      <c r="AU95" s="171" t="s">
        <v>79</v>
      </c>
      <c r="AV95" s="13" t="s">
        <v>77</v>
      </c>
      <c r="AW95" s="13" t="s">
        <v>32</v>
      </c>
      <c r="AX95" s="13" t="s">
        <v>70</v>
      </c>
      <c r="AY95" s="171" t="s">
        <v>121</v>
      </c>
    </row>
    <row r="96" spans="1:65" s="14" customFormat="1">
      <c r="B96" s="177"/>
      <c r="D96" s="158" t="s">
        <v>249</v>
      </c>
      <c r="E96" s="178" t="s">
        <v>3</v>
      </c>
      <c r="F96" s="179" t="s">
        <v>210</v>
      </c>
      <c r="H96" s="180">
        <v>18</v>
      </c>
      <c r="I96" s="181"/>
      <c r="L96" s="177"/>
      <c r="M96" s="182"/>
      <c r="N96" s="183"/>
      <c r="O96" s="183"/>
      <c r="P96" s="183"/>
      <c r="Q96" s="183"/>
      <c r="R96" s="183"/>
      <c r="S96" s="183"/>
      <c r="T96" s="184"/>
      <c r="AT96" s="178" t="s">
        <v>249</v>
      </c>
      <c r="AU96" s="178" t="s">
        <v>79</v>
      </c>
      <c r="AV96" s="14" t="s">
        <v>79</v>
      </c>
      <c r="AW96" s="14" t="s">
        <v>32</v>
      </c>
      <c r="AX96" s="14" t="s">
        <v>70</v>
      </c>
      <c r="AY96" s="178" t="s">
        <v>121</v>
      </c>
    </row>
    <row r="97" spans="1:65" s="13" customFormat="1">
      <c r="B97" s="170"/>
      <c r="D97" s="158" t="s">
        <v>249</v>
      </c>
      <c r="E97" s="171" t="s">
        <v>3</v>
      </c>
      <c r="F97" s="172" t="s">
        <v>252</v>
      </c>
      <c r="H97" s="171" t="s">
        <v>3</v>
      </c>
      <c r="I97" s="173"/>
      <c r="L97" s="170"/>
      <c r="M97" s="174"/>
      <c r="N97" s="175"/>
      <c r="O97" s="175"/>
      <c r="P97" s="175"/>
      <c r="Q97" s="175"/>
      <c r="R97" s="175"/>
      <c r="S97" s="175"/>
      <c r="T97" s="176"/>
      <c r="AT97" s="171" t="s">
        <v>249</v>
      </c>
      <c r="AU97" s="171" t="s">
        <v>79</v>
      </c>
      <c r="AV97" s="13" t="s">
        <v>77</v>
      </c>
      <c r="AW97" s="13" t="s">
        <v>32</v>
      </c>
      <c r="AX97" s="13" t="s">
        <v>70</v>
      </c>
      <c r="AY97" s="171" t="s">
        <v>121</v>
      </c>
    </row>
    <row r="98" spans="1:65" s="14" customFormat="1">
      <c r="B98" s="177"/>
      <c r="D98" s="158" t="s">
        <v>249</v>
      </c>
      <c r="E98" s="178" t="s">
        <v>3</v>
      </c>
      <c r="F98" s="179" t="s">
        <v>205</v>
      </c>
      <c r="H98" s="180">
        <v>17</v>
      </c>
      <c r="I98" s="181"/>
      <c r="L98" s="177"/>
      <c r="M98" s="182"/>
      <c r="N98" s="183"/>
      <c r="O98" s="183"/>
      <c r="P98" s="183"/>
      <c r="Q98" s="183"/>
      <c r="R98" s="183"/>
      <c r="S98" s="183"/>
      <c r="T98" s="184"/>
      <c r="AT98" s="178" t="s">
        <v>249</v>
      </c>
      <c r="AU98" s="178" t="s">
        <v>79</v>
      </c>
      <c r="AV98" s="14" t="s">
        <v>79</v>
      </c>
      <c r="AW98" s="14" t="s">
        <v>32</v>
      </c>
      <c r="AX98" s="14" t="s">
        <v>70</v>
      </c>
      <c r="AY98" s="178" t="s">
        <v>121</v>
      </c>
    </row>
    <row r="99" spans="1:65" s="15" customFormat="1">
      <c r="B99" s="185"/>
      <c r="D99" s="158" t="s">
        <v>249</v>
      </c>
      <c r="E99" s="186" t="s">
        <v>3</v>
      </c>
      <c r="F99" s="187" t="s">
        <v>253</v>
      </c>
      <c r="H99" s="188">
        <v>35</v>
      </c>
      <c r="I99" s="189"/>
      <c r="L99" s="185"/>
      <c r="M99" s="190"/>
      <c r="N99" s="191"/>
      <c r="O99" s="191"/>
      <c r="P99" s="191"/>
      <c r="Q99" s="191"/>
      <c r="R99" s="191"/>
      <c r="S99" s="191"/>
      <c r="T99" s="192"/>
      <c r="AT99" s="186" t="s">
        <v>249</v>
      </c>
      <c r="AU99" s="186" t="s">
        <v>79</v>
      </c>
      <c r="AV99" s="15" t="s">
        <v>120</v>
      </c>
      <c r="AW99" s="15" t="s">
        <v>32</v>
      </c>
      <c r="AX99" s="15" t="s">
        <v>77</v>
      </c>
      <c r="AY99" s="186" t="s">
        <v>121</v>
      </c>
    </row>
    <row r="100" spans="1:65" s="2" customFormat="1" ht="24.2" customHeight="1">
      <c r="A100" s="34"/>
      <c r="B100" s="144"/>
      <c r="C100" s="145" t="s">
        <v>79</v>
      </c>
      <c r="D100" s="145" t="s">
        <v>123</v>
      </c>
      <c r="E100" s="146" t="s">
        <v>254</v>
      </c>
      <c r="F100" s="147" t="s">
        <v>255</v>
      </c>
      <c r="G100" s="148" t="s">
        <v>199</v>
      </c>
      <c r="H100" s="149">
        <v>3</v>
      </c>
      <c r="I100" s="150"/>
      <c r="J100" s="151">
        <f>ROUND(I100*H100,2)</f>
        <v>0</v>
      </c>
      <c r="K100" s="147" t="s">
        <v>244</v>
      </c>
      <c r="L100" s="35"/>
      <c r="M100" s="152" t="s">
        <v>3</v>
      </c>
      <c r="N100" s="153" t="s">
        <v>41</v>
      </c>
      <c r="O100" s="55"/>
      <c r="P100" s="154">
        <f>O100*H100</f>
        <v>0</v>
      </c>
      <c r="Q100" s="154">
        <v>0</v>
      </c>
      <c r="R100" s="154">
        <f>Q100*H100</f>
        <v>0</v>
      </c>
      <c r="S100" s="154">
        <v>0</v>
      </c>
      <c r="T100" s="15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56" t="s">
        <v>120</v>
      </c>
      <c r="AT100" s="156" t="s">
        <v>123</v>
      </c>
      <c r="AU100" s="156" t="s">
        <v>79</v>
      </c>
      <c r="AY100" s="19" t="s">
        <v>121</v>
      </c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19" t="s">
        <v>77</v>
      </c>
      <c r="BK100" s="157">
        <f>ROUND(I100*H100,2)</f>
        <v>0</v>
      </c>
      <c r="BL100" s="19" t="s">
        <v>120</v>
      </c>
      <c r="BM100" s="156" t="s">
        <v>256</v>
      </c>
    </row>
    <row r="101" spans="1:65" s="2" customFormat="1" ht="19.5">
      <c r="A101" s="34"/>
      <c r="B101" s="35"/>
      <c r="C101" s="34"/>
      <c r="D101" s="158" t="s">
        <v>129</v>
      </c>
      <c r="E101" s="34"/>
      <c r="F101" s="159" t="s">
        <v>257</v>
      </c>
      <c r="G101" s="34"/>
      <c r="H101" s="34"/>
      <c r="I101" s="160"/>
      <c r="J101" s="34"/>
      <c r="K101" s="34"/>
      <c r="L101" s="35"/>
      <c r="M101" s="161"/>
      <c r="N101" s="162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129</v>
      </c>
      <c r="AU101" s="19" t="s">
        <v>79</v>
      </c>
    </row>
    <row r="102" spans="1:65" s="2" customFormat="1">
      <c r="A102" s="34"/>
      <c r="B102" s="35"/>
      <c r="C102" s="34"/>
      <c r="D102" s="168" t="s">
        <v>247</v>
      </c>
      <c r="E102" s="34"/>
      <c r="F102" s="169" t="s">
        <v>258</v>
      </c>
      <c r="G102" s="34"/>
      <c r="H102" s="34"/>
      <c r="I102" s="160"/>
      <c r="J102" s="34"/>
      <c r="K102" s="34"/>
      <c r="L102" s="35"/>
      <c r="M102" s="161"/>
      <c r="N102" s="162"/>
      <c r="O102" s="55"/>
      <c r="P102" s="55"/>
      <c r="Q102" s="55"/>
      <c r="R102" s="55"/>
      <c r="S102" s="55"/>
      <c r="T102" s="56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247</v>
      </c>
      <c r="AU102" s="19" t="s">
        <v>79</v>
      </c>
    </row>
    <row r="103" spans="1:65" s="14" customFormat="1">
      <c r="B103" s="177"/>
      <c r="D103" s="158" t="s">
        <v>249</v>
      </c>
      <c r="E103" s="178" t="s">
        <v>3</v>
      </c>
      <c r="F103" s="179" t="s">
        <v>259</v>
      </c>
      <c r="H103" s="180">
        <v>3</v>
      </c>
      <c r="I103" s="181"/>
      <c r="L103" s="177"/>
      <c r="M103" s="182"/>
      <c r="N103" s="183"/>
      <c r="O103" s="183"/>
      <c r="P103" s="183"/>
      <c r="Q103" s="183"/>
      <c r="R103" s="183"/>
      <c r="S103" s="183"/>
      <c r="T103" s="184"/>
      <c r="AT103" s="178" t="s">
        <v>249</v>
      </c>
      <c r="AU103" s="178" t="s">
        <v>79</v>
      </c>
      <c r="AV103" s="14" t="s">
        <v>79</v>
      </c>
      <c r="AW103" s="14" t="s">
        <v>32</v>
      </c>
      <c r="AX103" s="14" t="s">
        <v>77</v>
      </c>
      <c r="AY103" s="178" t="s">
        <v>121</v>
      </c>
    </row>
    <row r="104" spans="1:65" s="2" customFormat="1" ht="24.2" customHeight="1">
      <c r="A104" s="34"/>
      <c r="B104" s="144"/>
      <c r="C104" s="145" t="s">
        <v>86</v>
      </c>
      <c r="D104" s="145" t="s">
        <v>123</v>
      </c>
      <c r="E104" s="146" t="s">
        <v>260</v>
      </c>
      <c r="F104" s="147" t="s">
        <v>261</v>
      </c>
      <c r="G104" s="148" t="s">
        <v>199</v>
      </c>
      <c r="H104" s="149">
        <v>5</v>
      </c>
      <c r="I104" s="150"/>
      <c r="J104" s="151">
        <f>ROUND(I104*H104,2)</f>
        <v>0</v>
      </c>
      <c r="K104" s="147" t="s">
        <v>244</v>
      </c>
      <c r="L104" s="35"/>
      <c r="M104" s="152" t="s">
        <v>3</v>
      </c>
      <c r="N104" s="153" t="s">
        <v>41</v>
      </c>
      <c r="O104" s="55"/>
      <c r="P104" s="154">
        <f>O104*H104</f>
        <v>0</v>
      </c>
      <c r="Q104" s="154">
        <v>0</v>
      </c>
      <c r="R104" s="154">
        <f>Q104*H104</f>
        <v>0</v>
      </c>
      <c r="S104" s="154">
        <v>0</v>
      </c>
      <c r="T104" s="155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6" t="s">
        <v>120</v>
      </c>
      <c r="AT104" s="156" t="s">
        <v>123</v>
      </c>
      <c r="AU104" s="156" t="s">
        <v>79</v>
      </c>
      <c r="AY104" s="19" t="s">
        <v>121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9" t="s">
        <v>77</v>
      </c>
      <c r="BK104" s="157">
        <f>ROUND(I104*H104,2)</f>
        <v>0</v>
      </c>
      <c r="BL104" s="19" t="s">
        <v>120</v>
      </c>
      <c r="BM104" s="156" t="s">
        <v>262</v>
      </c>
    </row>
    <row r="105" spans="1:65" s="2" customFormat="1" ht="19.5">
      <c r="A105" s="34"/>
      <c r="B105" s="35"/>
      <c r="C105" s="34"/>
      <c r="D105" s="158" t="s">
        <v>129</v>
      </c>
      <c r="E105" s="34"/>
      <c r="F105" s="159" t="s">
        <v>263</v>
      </c>
      <c r="G105" s="34"/>
      <c r="H105" s="34"/>
      <c r="I105" s="160"/>
      <c r="J105" s="34"/>
      <c r="K105" s="34"/>
      <c r="L105" s="35"/>
      <c r="M105" s="161"/>
      <c r="N105" s="162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129</v>
      </c>
      <c r="AU105" s="19" t="s">
        <v>79</v>
      </c>
    </row>
    <row r="106" spans="1:65" s="2" customFormat="1">
      <c r="A106" s="34"/>
      <c r="B106" s="35"/>
      <c r="C106" s="34"/>
      <c r="D106" s="168" t="s">
        <v>247</v>
      </c>
      <c r="E106" s="34"/>
      <c r="F106" s="169" t="s">
        <v>264</v>
      </c>
      <c r="G106" s="34"/>
      <c r="H106" s="34"/>
      <c r="I106" s="160"/>
      <c r="J106" s="34"/>
      <c r="K106" s="34"/>
      <c r="L106" s="35"/>
      <c r="M106" s="161"/>
      <c r="N106" s="162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247</v>
      </c>
      <c r="AU106" s="19" t="s">
        <v>79</v>
      </c>
    </row>
    <row r="107" spans="1:65" s="2" customFormat="1" ht="24.2" customHeight="1">
      <c r="A107" s="34"/>
      <c r="B107" s="144"/>
      <c r="C107" s="145" t="s">
        <v>120</v>
      </c>
      <c r="D107" s="145" t="s">
        <v>123</v>
      </c>
      <c r="E107" s="146" t="s">
        <v>265</v>
      </c>
      <c r="F107" s="147" t="s">
        <v>266</v>
      </c>
      <c r="G107" s="148" t="s">
        <v>199</v>
      </c>
      <c r="H107" s="149">
        <v>1</v>
      </c>
      <c r="I107" s="150"/>
      <c r="J107" s="151">
        <f>ROUND(I107*H107,2)</f>
        <v>0</v>
      </c>
      <c r="K107" s="147" t="s">
        <v>244</v>
      </c>
      <c r="L107" s="35"/>
      <c r="M107" s="152" t="s">
        <v>3</v>
      </c>
      <c r="N107" s="153" t="s">
        <v>41</v>
      </c>
      <c r="O107" s="55"/>
      <c r="P107" s="154">
        <f>O107*H107</f>
        <v>0</v>
      </c>
      <c r="Q107" s="154">
        <v>0</v>
      </c>
      <c r="R107" s="154">
        <f>Q107*H107</f>
        <v>0</v>
      </c>
      <c r="S107" s="154">
        <v>0</v>
      </c>
      <c r="T107" s="15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56" t="s">
        <v>120</v>
      </c>
      <c r="AT107" s="156" t="s">
        <v>123</v>
      </c>
      <c r="AU107" s="156" t="s">
        <v>79</v>
      </c>
      <c r="AY107" s="19" t="s">
        <v>121</v>
      </c>
      <c r="BE107" s="157">
        <f>IF(N107="základní",J107,0)</f>
        <v>0</v>
      </c>
      <c r="BF107" s="157">
        <f>IF(N107="snížená",J107,0)</f>
        <v>0</v>
      </c>
      <c r="BG107" s="157">
        <f>IF(N107="zákl. přenesená",J107,0)</f>
        <v>0</v>
      </c>
      <c r="BH107" s="157">
        <f>IF(N107="sníž. přenesená",J107,0)</f>
        <v>0</v>
      </c>
      <c r="BI107" s="157">
        <f>IF(N107="nulová",J107,0)</f>
        <v>0</v>
      </c>
      <c r="BJ107" s="19" t="s">
        <v>77</v>
      </c>
      <c r="BK107" s="157">
        <f>ROUND(I107*H107,2)</f>
        <v>0</v>
      </c>
      <c r="BL107" s="19" t="s">
        <v>120</v>
      </c>
      <c r="BM107" s="156" t="s">
        <v>267</v>
      </c>
    </row>
    <row r="108" spans="1:65" s="2" customFormat="1" ht="19.5">
      <c r="A108" s="34"/>
      <c r="B108" s="35"/>
      <c r="C108" s="34"/>
      <c r="D108" s="158" t="s">
        <v>129</v>
      </c>
      <c r="E108" s="34"/>
      <c r="F108" s="159" t="s">
        <v>268</v>
      </c>
      <c r="G108" s="34"/>
      <c r="H108" s="34"/>
      <c r="I108" s="160"/>
      <c r="J108" s="34"/>
      <c r="K108" s="34"/>
      <c r="L108" s="35"/>
      <c r="M108" s="161"/>
      <c r="N108" s="162"/>
      <c r="O108" s="55"/>
      <c r="P108" s="55"/>
      <c r="Q108" s="55"/>
      <c r="R108" s="55"/>
      <c r="S108" s="55"/>
      <c r="T108" s="5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129</v>
      </c>
      <c r="AU108" s="19" t="s">
        <v>79</v>
      </c>
    </row>
    <row r="109" spans="1:65" s="2" customFormat="1">
      <c r="A109" s="34"/>
      <c r="B109" s="35"/>
      <c r="C109" s="34"/>
      <c r="D109" s="168" t="s">
        <v>247</v>
      </c>
      <c r="E109" s="34"/>
      <c r="F109" s="169" t="s">
        <v>269</v>
      </c>
      <c r="G109" s="34"/>
      <c r="H109" s="34"/>
      <c r="I109" s="160"/>
      <c r="J109" s="34"/>
      <c r="K109" s="34"/>
      <c r="L109" s="35"/>
      <c r="M109" s="161"/>
      <c r="N109" s="162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247</v>
      </c>
      <c r="AU109" s="19" t="s">
        <v>79</v>
      </c>
    </row>
    <row r="110" spans="1:65" s="2" customFormat="1" ht="24.2" customHeight="1">
      <c r="A110" s="34"/>
      <c r="B110" s="144"/>
      <c r="C110" s="145" t="s">
        <v>147</v>
      </c>
      <c r="D110" s="145" t="s">
        <v>123</v>
      </c>
      <c r="E110" s="146" t="s">
        <v>270</v>
      </c>
      <c r="F110" s="147" t="s">
        <v>271</v>
      </c>
      <c r="G110" s="148" t="s">
        <v>199</v>
      </c>
      <c r="H110" s="149">
        <v>1</v>
      </c>
      <c r="I110" s="150"/>
      <c r="J110" s="151">
        <f>ROUND(I110*H110,2)</f>
        <v>0</v>
      </c>
      <c r="K110" s="147" t="s">
        <v>244</v>
      </c>
      <c r="L110" s="35"/>
      <c r="M110" s="152" t="s">
        <v>3</v>
      </c>
      <c r="N110" s="153" t="s">
        <v>41</v>
      </c>
      <c r="O110" s="55"/>
      <c r="P110" s="154">
        <f>O110*H110</f>
        <v>0</v>
      </c>
      <c r="Q110" s="154">
        <v>0</v>
      </c>
      <c r="R110" s="154">
        <f>Q110*H110</f>
        <v>0</v>
      </c>
      <c r="S110" s="154">
        <v>0</v>
      </c>
      <c r="T110" s="15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56" t="s">
        <v>120</v>
      </c>
      <c r="AT110" s="156" t="s">
        <v>123</v>
      </c>
      <c r="AU110" s="156" t="s">
        <v>79</v>
      </c>
      <c r="AY110" s="19" t="s">
        <v>121</v>
      </c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19" t="s">
        <v>77</v>
      </c>
      <c r="BK110" s="157">
        <f>ROUND(I110*H110,2)</f>
        <v>0</v>
      </c>
      <c r="BL110" s="19" t="s">
        <v>120</v>
      </c>
      <c r="BM110" s="156" t="s">
        <v>272</v>
      </c>
    </row>
    <row r="111" spans="1:65" s="2" customFormat="1" ht="19.5">
      <c r="A111" s="34"/>
      <c r="B111" s="35"/>
      <c r="C111" s="34"/>
      <c r="D111" s="158" t="s">
        <v>129</v>
      </c>
      <c r="E111" s="34"/>
      <c r="F111" s="159" t="s">
        <v>273</v>
      </c>
      <c r="G111" s="34"/>
      <c r="H111" s="34"/>
      <c r="I111" s="160"/>
      <c r="J111" s="34"/>
      <c r="K111" s="34"/>
      <c r="L111" s="35"/>
      <c r="M111" s="161"/>
      <c r="N111" s="162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129</v>
      </c>
      <c r="AU111" s="19" t="s">
        <v>79</v>
      </c>
    </row>
    <row r="112" spans="1:65" s="2" customFormat="1">
      <c r="A112" s="34"/>
      <c r="B112" s="35"/>
      <c r="C112" s="34"/>
      <c r="D112" s="168" t="s">
        <v>247</v>
      </c>
      <c r="E112" s="34"/>
      <c r="F112" s="169" t="s">
        <v>274</v>
      </c>
      <c r="G112" s="34"/>
      <c r="H112" s="34"/>
      <c r="I112" s="160"/>
      <c r="J112" s="34"/>
      <c r="K112" s="34"/>
      <c r="L112" s="35"/>
      <c r="M112" s="161"/>
      <c r="N112" s="162"/>
      <c r="O112" s="55"/>
      <c r="P112" s="55"/>
      <c r="Q112" s="55"/>
      <c r="R112" s="55"/>
      <c r="S112" s="55"/>
      <c r="T112" s="5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247</v>
      </c>
      <c r="AU112" s="19" t="s">
        <v>79</v>
      </c>
    </row>
    <row r="113" spans="1:65" s="2" customFormat="1" ht="21.75" customHeight="1">
      <c r="A113" s="34"/>
      <c r="B113" s="144"/>
      <c r="C113" s="145" t="s">
        <v>152</v>
      </c>
      <c r="D113" s="145" t="s">
        <v>123</v>
      </c>
      <c r="E113" s="146" t="s">
        <v>275</v>
      </c>
      <c r="F113" s="147" t="s">
        <v>276</v>
      </c>
      <c r="G113" s="148" t="s">
        <v>199</v>
      </c>
      <c r="H113" s="149">
        <v>3</v>
      </c>
      <c r="I113" s="150"/>
      <c r="J113" s="151">
        <f>ROUND(I113*H113,2)</f>
        <v>0</v>
      </c>
      <c r="K113" s="147" t="s">
        <v>244</v>
      </c>
      <c r="L113" s="35"/>
      <c r="M113" s="152" t="s">
        <v>3</v>
      </c>
      <c r="N113" s="153" t="s">
        <v>41</v>
      </c>
      <c r="O113" s="55"/>
      <c r="P113" s="154">
        <f>O113*H113</f>
        <v>0</v>
      </c>
      <c r="Q113" s="154">
        <v>0</v>
      </c>
      <c r="R113" s="154">
        <f>Q113*H113</f>
        <v>0</v>
      </c>
      <c r="S113" s="154">
        <v>0</v>
      </c>
      <c r="T113" s="155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56" t="s">
        <v>120</v>
      </c>
      <c r="AT113" s="156" t="s">
        <v>123</v>
      </c>
      <c r="AU113" s="156" t="s">
        <v>79</v>
      </c>
      <c r="AY113" s="19" t="s">
        <v>121</v>
      </c>
      <c r="BE113" s="157">
        <f>IF(N113="základní",J113,0)</f>
        <v>0</v>
      </c>
      <c r="BF113" s="157">
        <f>IF(N113="snížená",J113,0)</f>
        <v>0</v>
      </c>
      <c r="BG113" s="157">
        <f>IF(N113="zákl. přenesená",J113,0)</f>
        <v>0</v>
      </c>
      <c r="BH113" s="157">
        <f>IF(N113="sníž. přenesená",J113,0)</f>
        <v>0</v>
      </c>
      <c r="BI113" s="157">
        <f>IF(N113="nulová",J113,0)</f>
        <v>0</v>
      </c>
      <c r="BJ113" s="19" t="s">
        <v>77</v>
      </c>
      <c r="BK113" s="157">
        <f>ROUND(I113*H113,2)</f>
        <v>0</v>
      </c>
      <c r="BL113" s="19" t="s">
        <v>120</v>
      </c>
      <c r="BM113" s="156" t="s">
        <v>277</v>
      </c>
    </row>
    <row r="114" spans="1:65" s="2" customFormat="1" ht="19.5">
      <c r="A114" s="34"/>
      <c r="B114" s="35"/>
      <c r="C114" s="34"/>
      <c r="D114" s="158" t="s">
        <v>129</v>
      </c>
      <c r="E114" s="34"/>
      <c r="F114" s="159" t="s">
        <v>278</v>
      </c>
      <c r="G114" s="34"/>
      <c r="H114" s="34"/>
      <c r="I114" s="160"/>
      <c r="J114" s="34"/>
      <c r="K114" s="34"/>
      <c r="L114" s="35"/>
      <c r="M114" s="161"/>
      <c r="N114" s="162"/>
      <c r="O114" s="55"/>
      <c r="P114" s="55"/>
      <c r="Q114" s="55"/>
      <c r="R114" s="55"/>
      <c r="S114" s="55"/>
      <c r="T114" s="56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129</v>
      </c>
      <c r="AU114" s="19" t="s">
        <v>79</v>
      </c>
    </row>
    <row r="115" spans="1:65" s="2" customFormat="1">
      <c r="A115" s="34"/>
      <c r="B115" s="35"/>
      <c r="C115" s="34"/>
      <c r="D115" s="168" t="s">
        <v>247</v>
      </c>
      <c r="E115" s="34"/>
      <c r="F115" s="169" t="s">
        <v>279</v>
      </c>
      <c r="G115" s="34"/>
      <c r="H115" s="34"/>
      <c r="I115" s="160"/>
      <c r="J115" s="34"/>
      <c r="K115" s="34"/>
      <c r="L115" s="35"/>
      <c r="M115" s="161"/>
      <c r="N115" s="162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247</v>
      </c>
      <c r="AU115" s="19" t="s">
        <v>79</v>
      </c>
    </row>
    <row r="116" spans="1:65" s="14" customFormat="1">
      <c r="B116" s="177"/>
      <c r="D116" s="158" t="s">
        <v>249</v>
      </c>
      <c r="E116" s="178" t="s">
        <v>3</v>
      </c>
      <c r="F116" s="179" t="s">
        <v>259</v>
      </c>
      <c r="H116" s="180">
        <v>3</v>
      </c>
      <c r="I116" s="181"/>
      <c r="L116" s="177"/>
      <c r="M116" s="182"/>
      <c r="N116" s="183"/>
      <c r="O116" s="183"/>
      <c r="P116" s="183"/>
      <c r="Q116" s="183"/>
      <c r="R116" s="183"/>
      <c r="S116" s="183"/>
      <c r="T116" s="184"/>
      <c r="AT116" s="178" t="s">
        <v>249</v>
      </c>
      <c r="AU116" s="178" t="s">
        <v>79</v>
      </c>
      <c r="AV116" s="14" t="s">
        <v>79</v>
      </c>
      <c r="AW116" s="14" t="s">
        <v>32</v>
      </c>
      <c r="AX116" s="14" t="s">
        <v>77</v>
      </c>
      <c r="AY116" s="178" t="s">
        <v>121</v>
      </c>
    </row>
    <row r="117" spans="1:65" s="2" customFormat="1" ht="21.75" customHeight="1">
      <c r="A117" s="34"/>
      <c r="B117" s="144"/>
      <c r="C117" s="145" t="s">
        <v>157</v>
      </c>
      <c r="D117" s="145" t="s">
        <v>123</v>
      </c>
      <c r="E117" s="146" t="s">
        <v>280</v>
      </c>
      <c r="F117" s="147" t="s">
        <v>281</v>
      </c>
      <c r="G117" s="148" t="s">
        <v>199</v>
      </c>
      <c r="H117" s="149">
        <v>5</v>
      </c>
      <c r="I117" s="150"/>
      <c r="J117" s="151">
        <f>ROUND(I117*H117,2)</f>
        <v>0</v>
      </c>
      <c r="K117" s="147" t="s">
        <v>244</v>
      </c>
      <c r="L117" s="35"/>
      <c r="M117" s="152" t="s">
        <v>3</v>
      </c>
      <c r="N117" s="153" t="s">
        <v>41</v>
      </c>
      <c r="O117" s="55"/>
      <c r="P117" s="154">
        <f>O117*H117</f>
        <v>0</v>
      </c>
      <c r="Q117" s="154">
        <v>0</v>
      </c>
      <c r="R117" s="154">
        <f>Q117*H117</f>
        <v>0</v>
      </c>
      <c r="S117" s="154">
        <v>0</v>
      </c>
      <c r="T117" s="15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56" t="s">
        <v>120</v>
      </c>
      <c r="AT117" s="156" t="s">
        <v>123</v>
      </c>
      <c r="AU117" s="156" t="s">
        <v>79</v>
      </c>
      <c r="AY117" s="19" t="s">
        <v>121</v>
      </c>
      <c r="BE117" s="157">
        <f>IF(N117="základní",J117,0)</f>
        <v>0</v>
      </c>
      <c r="BF117" s="157">
        <f>IF(N117="snížená",J117,0)</f>
        <v>0</v>
      </c>
      <c r="BG117" s="157">
        <f>IF(N117="zákl. přenesená",J117,0)</f>
        <v>0</v>
      </c>
      <c r="BH117" s="157">
        <f>IF(N117="sníž. přenesená",J117,0)</f>
        <v>0</v>
      </c>
      <c r="BI117" s="157">
        <f>IF(N117="nulová",J117,0)</f>
        <v>0</v>
      </c>
      <c r="BJ117" s="19" t="s">
        <v>77</v>
      </c>
      <c r="BK117" s="157">
        <f>ROUND(I117*H117,2)</f>
        <v>0</v>
      </c>
      <c r="BL117" s="19" t="s">
        <v>120</v>
      </c>
      <c r="BM117" s="156" t="s">
        <v>282</v>
      </c>
    </row>
    <row r="118" spans="1:65" s="2" customFormat="1" ht="19.5">
      <c r="A118" s="34"/>
      <c r="B118" s="35"/>
      <c r="C118" s="34"/>
      <c r="D118" s="158" t="s">
        <v>129</v>
      </c>
      <c r="E118" s="34"/>
      <c r="F118" s="159" t="s">
        <v>283</v>
      </c>
      <c r="G118" s="34"/>
      <c r="H118" s="34"/>
      <c r="I118" s="160"/>
      <c r="J118" s="34"/>
      <c r="K118" s="34"/>
      <c r="L118" s="35"/>
      <c r="M118" s="161"/>
      <c r="N118" s="162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129</v>
      </c>
      <c r="AU118" s="19" t="s">
        <v>79</v>
      </c>
    </row>
    <row r="119" spans="1:65" s="2" customFormat="1">
      <c r="A119" s="34"/>
      <c r="B119" s="35"/>
      <c r="C119" s="34"/>
      <c r="D119" s="168" t="s">
        <v>247</v>
      </c>
      <c r="E119" s="34"/>
      <c r="F119" s="169" t="s">
        <v>284</v>
      </c>
      <c r="G119" s="34"/>
      <c r="H119" s="34"/>
      <c r="I119" s="160"/>
      <c r="J119" s="34"/>
      <c r="K119" s="34"/>
      <c r="L119" s="35"/>
      <c r="M119" s="161"/>
      <c r="N119" s="162"/>
      <c r="O119" s="55"/>
      <c r="P119" s="55"/>
      <c r="Q119" s="55"/>
      <c r="R119" s="55"/>
      <c r="S119" s="55"/>
      <c r="T119" s="5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9" t="s">
        <v>247</v>
      </c>
      <c r="AU119" s="19" t="s">
        <v>79</v>
      </c>
    </row>
    <row r="120" spans="1:65" s="2" customFormat="1" ht="21.75" customHeight="1">
      <c r="A120" s="34"/>
      <c r="B120" s="144"/>
      <c r="C120" s="145" t="s">
        <v>162</v>
      </c>
      <c r="D120" s="145" t="s">
        <v>123</v>
      </c>
      <c r="E120" s="146" t="s">
        <v>285</v>
      </c>
      <c r="F120" s="147" t="s">
        <v>286</v>
      </c>
      <c r="G120" s="148" t="s">
        <v>199</v>
      </c>
      <c r="H120" s="149">
        <v>1</v>
      </c>
      <c r="I120" s="150"/>
      <c r="J120" s="151">
        <f>ROUND(I120*H120,2)</f>
        <v>0</v>
      </c>
      <c r="K120" s="147" t="s">
        <v>244</v>
      </c>
      <c r="L120" s="35"/>
      <c r="M120" s="152" t="s">
        <v>3</v>
      </c>
      <c r="N120" s="153" t="s">
        <v>41</v>
      </c>
      <c r="O120" s="55"/>
      <c r="P120" s="154">
        <f>O120*H120</f>
        <v>0</v>
      </c>
      <c r="Q120" s="154">
        <v>0</v>
      </c>
      <c r="R120" s="154">
        <f>Q120*H120</f>
        <v>0</v>
      </c>
      <c r="S120" s="154">
        <v>0</v>
      </c>
      <c r="T120" s="155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56" t="s">
        <v>120</v>
      </c>
      <c r="AT120" s="156" t="s">
        <v>123</v>
      </c>
      <c r="AU120" s="156" t="s">
        <v>79</v>
      </c>
      <c r="AY120" s="19" t="s">
        <v>121</v>
      </c>
      <c r="BE120" s="157">
        <f>IF(N120="základní",J120,0)</f>
        <v>0</v>
      </c>
      <c r="BF120" s="157">
        <f>IF(N120="snížená",J120,0)</f>
        <v>0</v>
      </c>
      <c r="BG120" s="157">
        <f>IF(N120="zákl. přenesená",J120,0)</f>
        <v>0</v>
      </c>
      <c r="BH120" s="157">
        <f>IF(N120="sníž. přenesená",J120,0)</f>
        <v>0</v>
      </c>
      <c r="BI120" s="157">
        <f>IF(N120="nulová",J120,0)</f>
        <v>0</v>
      </c>
      <c r="BJ120" s="19" t="s">
        <v>77</v>
      </c>
      <c r="BK120" s="157">
        <f>ROUND(I120*H120,2)</f>
        <v>0</v>
      </c>
      <c r="BL120" s="19" t="s">
        <v>120</v>
      </c>
      <c r="BM120" s="156" t="s">
        <v>287</v>
      </c>
    </row>
    <row r="121" spans="1:65" s="2" customFormat="1" ht="19.5">
      <c r="A121" s="34"/>
      <c r="B121" s="35"/>
      <c r="C121" s="34"/>
      <c r="D121" s="158" t="s">
        <v>129</v>
      </c>
      <c r="E121" s="34"/>
      <c r="F121" s="159" t="s">
        <v>288</v>
      </c>
      <c r="G121" s="34"/>
      <c r="H121" s="34"/>
      <c r="I121" s="160"/>
      <c r="J121" s="34"/>
      <c r="K121" s="34"/>
      <c r="L121" s="35"/>
      <c r="M121" s="161"/>
      <c r="N121" s="162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129</v>
      </c>
      <c r="AU121" s="19" t="s">
        <v>79</v>
      </c>
    </row>
    <row r="122" spans="1:65" s="2" customFormat="1">
      <c r="A122" s="34"/>
      <c r="B122" s="35"/>
      <c r="C122" s="34"/>
      <c r="D122" s="168" t="s">
        <v>247</v>
      </c>
      <c r="E122" s="34"/>
      <c r="F122" s="169" t="s">
        <v>289</v>
      </c>
      <c r="G122" s="34"/>
      <c r="H122" s="34"/>
      <c r="I122" s="160"/>
      <c r="J122" s="34"/>
      <c r="K122" s="34"/>
      <c r="L122" s="35"/>
      <c r="M122" s="161"/>
      <c r="N122" s="162"/>
      <c r="O122" s="55"/>
      <c r="P122" s="55"/>
      <c r="Q122" s="55"/>
      <c r="R122" s="55"/>
      <c r="S122" s="55"/>
      <c r="T122" s="5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9" t="s">
        <v>247</v>
      </c>
      <c r="AU122" s="19" t="s">
        <v>79</v>
      </c>
    </row>
    <row r="123" spans="1:65" s="2" customFormat="1" ht="21.75" customHeight="1">
      <c r="A123" s="34"/>
      <c r="B123" s="144"/>
      <c r="C123" s="145" t="s">
        <v>167</v>
      </c>
      <c r="D123" s="145" t="s">
        <v>123</v>
      </c>
      <c r="E123" s="146" t="s">
        <v>290</v>
      </c>
      <c r="F123" s="147" t="s">
        <v>291</v>
      </c>
      <c r="G123" s="148" t="s">
        <v>199</v>
      </c>
      <c r="H123" s="149">
        <v>1</v>
      </c>
      <c r="I123" s="150"/>
      <c r="J123" s="151">
        <f>ROUND(I123*H123,2)</f>
        <v>0</v>
      </c>
      <c r="K123" s="147" t="s">
        <v>244</v>
      </c>
      <c r="L123" s="35"/>
      <c r="M123" s="152" t="s">
        <v>3</v>
      </c>
      <c r="N123" s="153" t="s">
        <v>41</v>
      </c>
      <c r="O123" s="55"/>
      <c r="P123" s="154">
        <f>O123*H123</f>
        <v>0</v>
      </c>
      <c r="Q123" s="154">
        <v>0</v>
      </c>
      <c r="R123" s="154">
        <f>Q123*H123</f>
        <v>0</v>
      </c>
      <c r="S123" s="154">
        <v>0</v>
      </c>
      <c r="T123" s="15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6" t="s">
        <v>120</v>
      </c>
      <c r="AT123" s="156" t="s">
        <v>123</v>
      </c>
      <c r="AU123" s="156" t="s">
        <v>79</v>
      </c>
      <c r="AY123" s="19" t="s">
        <v>121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9" t="s">
        <v>77</v>
      </c>
      <c r="BK123" s="157">
        <f>ROUND(I123*H123,2)</f>
        <v>0</v>
      </c>
      <c r="BL123" s="19" t="s">
        <v>120</v>
      </c>
      <c r="BM123" s="156" t="s">
        <v>292</v>
      </c>
    </row>
    <row r="124" spans="1:65" s="2" customFormat="1" ht="19.5">
      <c r="A124" s="34"/>
      <c r="B124" s="35"/>
      <c r="C124" s="34"/>
      <c r="D124" s="158" t="s">
        <v>129</v>
      </c>
      <c r="E124" s="34"/>
      <c r="F124" s="159" t="s">
        <v>293</v>
      </c>
      <c r="G124" s="34"/>
      <c r="H124" s="34"/>
      <c r="I124" s="160"/>
      <c r="J124" s="34"/>
      <c r="K124" s="34"/>
      <c r="L124" s="35"/>
      <c r="M124" s="161"/>
      <c r="N124" s="162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129</v>
      </c>
      <c r="AU124" s="19" t="s">
        <v>79</v>
      </c>
    </row>
    <row r="125" spans="1:65" s="2" customFormat="1">
      <c r="A125" s="34"/>
      <c r="B125" s="35"/>
      <c r="C125" s="34"/>
      <c r="D125" s="168" t="s">
        <v>247</v>
      </c>
      <c r="E125" s="34"/>
      <c r="F125" s="169" t="s">
        <v>294</v>
      </c>
      <c r="G125" s="34"/>
      <c r="H125" s="34"/>
      <c r="I125" s="160"/>
      <c r="J125" s="34"/>
      <c r="K125" s="34"/>
      <c r="L125" s="35"/>
      <c r="M125" s="161"/>
      <c r="N125" s="162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247</v>
      </c>
      <c r="AU125" s="19" t="s">
        <v>79</v>
      </c>
    </row>
    <row r="126" spans="1:65" s="2" customFormat="1" ht="33" customHeight="1">
      <c r="A126" s="34"/>
      <c r="B126" s="144"/>
      <c r="C126" s="145" t="s">
        <v>173</v>
      </c>
      <c r="D126" s="145" t="s">
        <v>123</v>
      </c>
      <c r="E126" s="146" t="s">
        <v>295</v>
      </c>
      <c r="F126" s="147" t="s">
        <v>296</v>
      </c>
      <c r="G126" s="148" t="s">
        <v>297</v>
      </c>
      <c r="H126" s="149">
        <v>12</v>
      </c>
      <c r="I126" s="150"/>
      <c r="J126" s="151">
        <f>ROUND(I126*H126,2)</f>
        <v>0</v>
      </c>
      <c r="K126" s="147" t="s">
        <v>244</v>
      </c>
      <c r="L126" s="35"/>
      <c r="M126" s="152" t="s">
        <v>3</v>
      </c>
      <c r="N126" s="153" t="s">
        <v>41</v>
      </c>
      <c r="O126" s="55"/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56" t="s">
        <v>120</v>
      </c>
      <c r="AT126" s="156" t="s">
        <v>123</v>
      </c>
      <c r="AU126" s="156" t="s">
        <v>79</v>
      </c>
      <c r="AY126" s="19" t="s">
        <v>121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9" t="s">
        <v>77</v>
      </c>
      <c r="BK126" s="157">
        <f>ROUND(I126*H126,2)</f>
        <v>0</v>
      </c>
      <c r="BL126" s="19" t="s">
        <v>120</v>
      </c>
      <c r="BM126" s="156" t="s">
        <v>298</v>
      </c>
    </row>
    <row r="127" spans="1:65" s="2" customFormat="1" ht="19.5">
      <c r="A127" s="34"/>
      <c r="B127" s="35"/>
      <c r="C127" s="34"/>
      <c r="D127" s="158" t="s">
        <v>129</v>
      </c>
      <c r="E127" s="34"/>
      <c r="F127" s="159" t="s">
        <v>299</v>
      </c>
      <c r="G127" s="34"/>
      <c r="H127" s="34"/>
      <c r="I127" s="160"/>
      <c r="J127" s="34"/>
      <c r="K127" s="34"/>
      <c r="L127" s="35"/>
      <c r="M127" s="161"/>
      <c r="N127" s="162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129</v>
      </c>
      <c r="AU127" s="19" t="s">
        <v>79</v>
      </c>
    </row>
    <row r="128" spans="1:65" s="2" customFormat="1">
      <c r="A128" s="34"/>
      <c r="B128" s="35"/>
      <c r="C128" s="34"/>
      <c r="D128" s="168" t="s">
        <v>247</v>
      </c>
      <c r="E128" s="34"/>
      <c r="F128" s="169" t="s">
        <v>300</v>
      </c>
      <c r="G128" s="34"/>
      <c r="H128" s="34"/>
      <c r="I128" s="160"/>
      <c r="J128" s="34"/>
      <c r="K128" s="34"/>
      <c r="L128" s="35"/>
      <c r="M128" s="161"/>
      <c r="N128" s="162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247</v>
      </c>
      <c r="AU128" s="19" t="s">
        <v>79</v>
      </c>
    </row>
    <row r="129" spans="1:65" s="13" customFormat="1">
      <c r="B129" s="170"/>
      <c r="D129" s="158" t="s">
        <v>249</v>
      </c>
      <c r="E129" s="171" t="s">
        <v>3</v>
      </c>
      <c r="F129" s="172" t="s">
        <v>301</v>
      </c>
      <c r="H129" s="171" t="s">
        <v>3</v>
      </c>
      <c r="I129" s="173"/>
      <c r="L129" s="170"/>
      <c r="M129" s="174"/>
      <c r="N129" s="175"/>
      <c r="O129" s="175"/>
      <c r="P129" s="175"/>
      <c r="Q129" s="175"/>
      <c r="R129" s="175"/>
      <c r="S129" s="175"/>
      <c r="T129" s="176"/>
      <c r="AT129" s="171" t="s">
        <v>249</v>
      </c>
      <c r="AU129" s="171" t="s">
        <v>79</v>
      </c>
      <c r="AV129" s="13" t="s">
        <v>77</v>
      </c>
      <c r="AW129" s="13" t="s">
        <v>32</v>
      </c>
      <c r="AX129" s="13" t="s">
        <v>70</v>
      </c>
      <c r="AY129" s="171" t="s">
        <v>121</v>
      </c>
    </row>
    <row r="130" spans="1:65" s="14" customFormat="1">
      <c r="B130" s="177"/>
      <c r="D130" s="158" t="s">
        <v>249</v>
      </c>
      <c r="E130" s="178" t="s">
        <v>3</v>
      </c>
      <c r="F130" s="179" t="s">
        <v>9</v>
      </c>
      <c r="H130" s="180">
        <v>12</v>
      </c>
      <c r="I130" s="181"/>
      <c r="L130" s="177"/>
      <c r="M130" s="182"/>
      <c r="N130" s="183"/>
      <c r="O130" s="183"/>
      <c r="P130" s="183"/>
      <c r="Q130" s="183"/>
      <c r="R130" s="183"/>
      <c r="S130" s="183"/>
      <c r="T130" s="184"/>
      <c r="AT130" s="178" t="s">
        <v>249</v>
      </c>
      <c r="AU130" s="178" t="s">
        <v>79</v>
      </c>
      <c r="AV130" s="14" t="s">
        <v>79</v>
      </c>
      <c r="AW130" s="14" t="s">
        <v>32</v>
      </c>
      <c r="AX130" s="14" t="s">
        <v>77</v>
      </c>
      <c r="AY130" s="178" t="s">
        <v>121</v>
      </c>
    </row>
    <row r="131" spans="1:65" s="2" customFormat="1" ht="24.2" customHeight="1">
      <c r="A131" s="34"/>
      <c r="B131" s="144"/>
      <c r="C131" s="145" t="s">
        <v>178</v>
      </c>
      <c r="D131" s="145" t="s">
        <v>123</v>
      </c>
      <c r="E131" s="146" t="s">
        <v>302</v>
      </c>
      <c r="F131" s="147" t="s">
        <v>303</v>
      </c>
      <c r="G131" s="148" t="s">
        <v>199</v>
      </c>
      <c r="H131" s="149">
        <v>3</v>
      </c>
      <c r="I131" s="150"/>
      <c r="J131" s="151">
        <f>ROUND(I131*H131,2)</f>
        <v>0</v>
      </c>
      <c r="K131" s="147" t="s">
        <v>244</v>
      </c>
      <c r="L131" s="35"/>
      <c r="M131" s="152" t="s">
        <v>3</v>
      </c>
      <c r="N131" s="153" t="s">
        <v>41</v>
      </c>
      <c r="O131" s="55"/>
      <c r="P131" s="154">
        <f>O131*H131</f>
        <v>0</v>
      </c>
      <c r="Q131" s="154">
        <v>0</v>
      </c>
      <c r="R131" s="154">
        <f>Q131*H131</f>
        <v>0</v>
      </c>
      <c r="S131" s="154">
        <v>0</v>
      </c>
      <c r="T131" s="15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6" t="s">
        <v>120</v>
      </c>
      <c r="AT131" s="156" t="s">
        <v>123</v>
      </c>
      <c r="AU131" s="156" t="s">
        <v>79</v>
      </c>
      <c r="AY131" s="19" t="s">
        <v>121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9" t="s">
        <v>77</v>
      </c>
      <c r="BK131" s="157">
        <f>ROUND(I131*H131,2)</f>
        <v>0</v>
      </c>
      <c r="BL131" s="19" t="s">
        <v>120</v>
      </c>
      <c r="BM131" s="156" t="s">
        <v>304</v>
      </c>
    </row>
    <row r="132" spans="1:65" s="2" customFormat="1" ht="29.25">
      <c r="A132" s="34"/>
      <c r="B132" s="35"/>
      <c r="C132" s="34"/>
      <c r="D132" s="158" t="s">
        <v>129</v>
      </c>
      <c r="E132" s="34"/>
      <c r="F132" s="159" t="s">
        <v>305</v>
      </c>
      <c r="G132" s="34"/>
      <c r="H132" s="34"/>
      <c r="I132" s="160"/>
      <c r="J132" s="34"/>
      <c r="K132" s="34"/>
      <c r="L132" s="35"/>
      <c r="M132" s="161"/>
      <c r="N132" s="162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129</v>
      </c>
      <c r="AU132" s="19" t="s">
        <v>79</v>
      </c>
    </row>
    <row r="133" spans="1:65" s="2" customFormat="1">
      <c r="A133" s="34"/>
      <c r="B133" s="35"/>
      <c r="C133" s="34"/>
      <c r="D133" s="168" t="s">
        <v>247</v>
      </c>
      <c r="E133" s="34"/>
      <c r="F133" s="169" t="s">
        <v>306</v>
      </c>
      <c r="G133" s="34"/>
      <c r="H133" s="34"/>
      <c r="I133" s="160"/>
      <c r="J133" s="34"/>
      <c r="K133" s="34"/>
      <c r="L133" s="35"/>
      <c r="M133" s="161"/>
      <c r="N133" s="162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247</v>
      </c>
      <c r="AU133" s="19" t="s">
        <v>79</v>
      </c>
    </row>
    <row r="134" spans="1:65" s="2" customFormat="1" ht="24.2" customHeight="1">
      <c r="A134" s="34"/>
      <c r="B134" s="144"/>
      <c r="C134" s="145" t="s">
        <v>9</v>
      </c>
      <c r="D134" s="145" t="s">
        <v>123</v>
      </c>
      <c r="E134" s="146" t="s">
        <v>307</v>
      </c>
      <c r="F134" s="147" t="s">
        <v>308</v>
      </c>
      <c r="G134" s="148" t="s">
        <v>199</v>
      </c>
      <c r="H134" s="149">
        <v>5</v>
      </c>
      <c r="I134" s="150"/>
      <c r="J134" s="151">
        <f>ROUND(I134*H134,2)</f>
        <v>0</v>
      </c>
      <c r="K134" s="147" t="s">
        <v>244</v>
      </c>
      <c r="L134" s="35"/>
      <c r="M134" s="152" t="s">
        <v>3</v>
      </c>
      <c r="N134" s="153" t="s">
        <v>41</v>
      </c>
      <c r="O134" s="55"/>
      <c r="P134" s="154">
        <f>O134*H134</f>
        <v>0</v>
      </c>
      <c r="Q134" s="154">
        <v>0</v>
      </c>
      <c r="R134" s="154">
        <f>Q134*H134</f>
        <v>0</v>
      </c>
      <c r="S134" s="154">
        <v>0</v>
      </c>
      <c r="T134" s="15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56" t="s">
        <v>120</v>
      </c>
      <c r="AT134" s="156" t="s">
        <v>123</v>
      </c>
      <c r="AU134" s="156" t="s">
        <v>79</v>
      </c>
      <c r="AY134" s="19" t="s">
        <v>121</v>
      </c>
      <c r="BE134" s="157">
        <f>IF(N134="základní",J134,0)</f>
        <v>0</v>
      </c>
      <c r="BF134" s="157">
        <f>IF(N134="snížená",J134,0)</f>
        <v>0</v>
      </c>
      <c r="BG134" s="157">
        <f>IF(N134="zákl. přenesená",J134,0)</f>
        <v>0</v>
      </c>
      <c r="BH134" s="157">
        <f>IF(N134="sníž. přenesená",J134,0)</f>
        <v>0</v>
      </c>
      <c r="BI134" s="157">
        <f>IF(N134="nulová",J134,0)</f>
        <v>0</v>
      </c>
      <c r="BJ134" s="19" t="s">
        <v>77</v>
      </c>
      <c r="BK134" s="157">
        <f>ROUND(I134*H134,2)</f>
        <v>0</v>
      </c>
      <c r="BL134" s="19" t="s">
        <v>120</v>
      </c>
      <c r="BM134" s="156" t="s">
        <v>309</v>
      </c>
    </row>
    <row r="135" spans="1:65" s="2" customFormat="1" ht="29.25">
      <c r="A135" s="34"/>
      <c r="B135" s="35"/>
      <c r="C135" s="34"/>
      <c r="D135" s="158" t="s">
        <v>129</v>
      </c>
      <c r="E135" s="34"/>
      <c r="F135" s="159" t="s">
        <v>310</v>
      </c>
      <c r="G135" s="34"/>
      <c r="H135" s="34"/>
      <c r="I135" s="160"/>
      <c r="J135" s="34"/>
      <c r="K135" s="34"/>
      <c r="L135" s="35"/>
      <c r="M135" s="161"/>
      <c r="N135" s="162"/>
      <c r="O135" s="55"/>
      <c r="P135" s="55"/>
      <c r="Q135" s="55"/>
      <c r="R135" s="55"/>
      <c r="S135" s="55"/>
      <c r="T135" s="5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9" t="s">
        <v>129</v>
      </c>
      <c r="AU135" s="19" t="s">
        <v>79</v>
      </c>
    </row>
    <row r="136" spans="1:65" s="2" customFormat="1">
      <c r="A136" s="34"/>
      <c r="B136" s="35"/>
      <c r="C136" s="34"/>
      <c r="D136" s="168" t="s">
        <v>247</v>
      </c>
      <c r="E136" s="34"/>
      <c r="F136" s="169" t="s">
        <v>311</v>
      </c>
      <c r="G136" s="34"/>
      <c r="H136" s="34"/>
      <c r="I136" s="160"/>
      <c r="J136" s="34"/>
      <c r="K136" s="34"/>
      <c r="L136" s="35"/>
      <c r="M136" s="161"/>
      <c r="N136" s="162"/>
      <c r="O136" s="55"/>
      <c r="P136" s="55"/>
      <c r="Q136" s="55"/>
      <c r="R136" s="55"/>
      <c r="S136" s="55"/>
      <c r="T136" s="5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9" t="s">
        <v>247</v>
      </c>
      <c r="AU136" s="19" t="s">
        <v>79</v>
      </c>
    </row>
    <row r="137" spans="1:65" s="2" customFormat="1" ht="24.2" customHeight="1">
      <c r="A137" s="34"/>
      <c r="B137" s="144"/>
      <c r="C137" s="145" t="s">
        <v>188</v>
      </c>
      <c r="D137" s="145" t="s">
        <v>123</v>
      </c>
      <c r="E137" s="146" t="s">
        <v>312</v>
      </c>
      <c r="F137" s="147" t="s">
        <v>313</v>
      </c>
      <c r="G137" s="148" t="s">
        <v>199</v>
      </c>
      <c r="H137" s="149">
        <v>1</v>
      </c>
      <c r="I137" s="150"/>
      <c r="J137" s="151">
        <f>ROUND(I137*H137,2)</f>
        <v>0</v>
      </c>
      <c r="K137" s="147" t="s">
        <v>244</v>
      </c>
      <c r="L137" s="35"/>
      <c r="M137" s="152" t="s">
        <v>3</v>
      </c>
      <c r="N137" s="153" t="s">
        <v>41</v>
      </c>
      <c r="O137" s="55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56" t="s">
        <v>120</v>
      </c>
      <c r="AT137" s="156" t="s">
        <v>123</v>
      </c>
      <c r="AU137" s="156" t="s">
        <v>79</v>
      </c>
      <c r="AY137" s="19" t="s">
        <v>121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9" t="s">
        <v>77</v>
      </c>
      <c r="BK137" s="157">
        <f>ROUND(I137*H137,2)</f>
        <v>0</v>
      </c>
      <c r="BL137" s="19" t="s">
        <v>120</v>
      </c>
      <c r="BM137" s="156" t="s">
        <v>314</v>
      </c>
    </row>
    <row r="138" spans="1:65" s="2" customFormat="1" ht="29.25">
      <c r="A138" s="34"/>
      <c r="B138" s="35"/>
      <c r="C138" s="34"/>
      <c r="D138" s="158" t="s">
        <v>129</v>
      </c>
      <c r="E138" s="34"/>
      <c r="F138" s="159" t="s">
        <v>315</v>
      </c>
      <c r="G138" s="34"/>
      <c r="H138" s="34"/>
      <c r="I138" s="160"/>
      <c r="J138" s="34"/>
      <c r="K138" s="34"/>
      <c r="L138" s="35"/>
      <c r="M138" s="161"/>
      <c r="N138" s="162"/>
      <c r="O138" s="55"/>
      <c r="P138" s="55"/>
      <c r="Q138" s="55"/>
      <c r="R138" s="55"/>
      <c r="S138" s="55"/>
      <c r="T138" s="5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129</v>
      </c>
      <c r="AU138" s="19" t="s">
        <v>79</v>
      </c>
    </row>
    <row r="139" spans="1:65" s="2" customFormat="1">
      <c r="A139" s="34"/>
      <c r="B139" s="35"/>
      <c r="C139" s="34"/>
      <c r="D139" s="168" t="s">
        <v>247</v>
      </c>
      <c r="E139" s="34"/>
      <c r="F139" s="169" t="s">
        <v>316</v>
      </c>
      <c r="G139" s="34"/>
      <c r="H139" s="34"/>
      <c r="I139" s="160"/>
      <c r="J139" s="34"/>
      <c r="K139" s="34"/>
      <c r="L139" s="35"/>
      <c r="M139" s="161"/>
      <c r="N139" s="162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247</v>
      </c>
      <c r="AU139" s="19" t="s">
        <v>79</v>
      </c>
    </row>
    <row r="140" spans="1:65" s="2" customFormat="1" ht="24.2" customHeight="1">
      <c r="A140" s="34"/>
      <c r="B140" s="144"/>
      <c r="C140" s="145" t="s">
        <v>193</v>
      </c>
      <c r="D140" s="145" t="s">
        <v>123</v>
      </c>
      <c r="E140" s="146" t="s">
        <v>317</v>
      </c>
      <c r="F140" s="147" t="s">
        <v>318</v>
      </c>
      <c r="G140" s="148" t="s">
        <v>199</v>
      </c>
      <c r="H140" s="149">
        <v>1</v>
      </c>
      <c r="I140" s="150"/>
      <c r="J140" s="151">
        <f>ROUND(I140*H140,2)</f>
        <v>0</v>
      </c>
      <c r="K140" s="147" t="s">
        <v>244</v>
      </c>
      <c r="L140" s="35"/>
      <c r="M140" s="152" t="s">
        <v>3</v>
      </c>
      <c r="N140" s="153" t="s">
        <v>41</v>
      </c>
      <c r="O140" s="55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56" t="s">
        <v>120</v>
      </c>
      <c r="AT140" s="156" t="s">
        <v>123</v>
      </c>
      <c r="AU140" s="156" t="s">
        <v>79</v>
      </c>
      <c r="AY140" s="19" t="s">
        <v>121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9" t="s">
        <v>77</v>
      </c>
      <c r="BK140" s="157">
        <f>ROUND(I140*H140,2)</f>
        <v>0</v>
      </c>
      <c r="BL140" s="19" t="s">
        <v>120</v>
      </c>
      <c r="BM140" s="156" t="s">
        <v>319</v>
      </c>
    </row>
    <row r="141" spans="1:65" s="2" customFormat="1" ht="29.25">
      <c r="A141" s="34"/>
      <c r="B141" s="35"/>
      <c r="C141" s="34"/>
      <c r="D141" s="158" t="s">
        <v>129</v>
      </c>
      <c r="E141" s="34"/>
      <c r="F141" s="159" t="s">
        <v>320</v>
      </c>
      <c r="G141" s="34"/>
      <c r="H141" s="34"/>
      <c r="I141" s="160"/>
      <c r="J141" s="34"/>
      <c r="K141" s="34"/>
      <c r="L141" s="35"/>
      <c r="M141" s="161"/>
      <c r="N141" s="162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129</v>
      </c>
      <c r="AU141" s="19" t="s">
        <v>79</v>
      </c>
    </row>
    <row r="142" spans="1:65" s="2" customFormat="1">
      <c r="A142" s="34"/>
      <c r="B142" s="35"/>
      <c r="C142" s="34"/>
      <c r="D142" s="168" t="s">
        <v>247</v>
      </c>
      <c r="E142" s="34"/>
      <c r="F142" s="169" t="s">
        <v>321</v>
      </c>
      <c r="G142" s="34"/>
      <c r="H142" s="34"/>
      <c r="I142" s="160"/>
      <c r="J142" s="34"/>
      <c r="K142" s="34"/>
      <c r="L142" s="35"/>
      <c r="M142" s="161"/>
      <c r="N142" s="162"/>
      <c r="O142" s="55"/>
      <c r="P142" s="55"/>
      <c r="Q142" s="55"/>
      <c r="R142" s="55"/>
      <c r="S142" s="55"/>
      <c r="T142" s="5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9" t="s">
        <v>247</v>
      </c>
      <c r="AU142" s="19" t="s">
        <v>79</v>
      </c>
    </row>
    <row r="143" spans="1:65" s="2" customFormat="1" ht="24.2" customHeight="1">
      <c r="A143" s="34"/>
      <c r="B143" s="144"/>
      <c r="C143" s="145" t="s">
        <v>198</v>
      </c>
      <c r="D143" s="145" t="s">
        <v>123</v>
      </c>
      <c r="E143" s="146" t="s">
        <v>322</v>
      </c>
      <c r="F143" s="147" t="s">
        <v>323</v>
      </c>
      <c r="G143" s="148" t="s">
        <v>199</v>
      </c>
      <c r="H143" s="149">
        <v>3</v>
      </c>
      <c r="I143" s="150"/>
      <c r="J143" s="151">
        <f>ROUND(I143*H143,2)</f>
        <v>0</v>
      </c>
      <c r="K143" s="147" t="s">
        <v>244</v>
      </c>
      <c r="L143" s="35"/>
      <c r="M143" s="152" t="s">
        <v>3</v>
      </c>
      <c r="N143" s="153" t="s">
        <v>41</v>
      </c>
      <c r="O143" s="55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6" t="s">
        <v>120</v>
      </c>
      <c r="AT143" s="156" t="s">
        <v>123</v>
      </c>
      <c r="AU143" s="156" t="s">
        <v>79</v>
      </c>
      <c r="AY143" s="19" t="s">
        <v>121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9" t="s">
        <v>77</v>
      </c>
      <c r="BK143" s="157">
        <f>ROUND(I143*H143,2)</f>
        <v>0</v>
      </c>
      <c r="BL143" s="19" t="s">
        <v>120</v>
      </c>
      <c r="BM143" s="156" t="s">
        <v>324</v>
      </c>
    </row>
    <row r="144" spans="1:65" s="2" customFormat="1" ht="29.25">
      <c r="A144" s="34"/>
      <c r="B144" s="35"/>
      <c r="C144" s="34"/>
      <c r="D144" s="158" t="s">
        <v>129</v>
      </c>
      <c r="E144" s="34"/>
      <c r="F144" s="159" t="s">
        <v>325</v>
      </c>
      <c r="G144" s="34"/>
      <c r="H144" s="34"/>
      <c r="I144" s="160"/>
      <c r="J144" s="34"/>
      <c r="K144" s="34"/>
      <c r="L144" s="35"/>
      <c r="M144" s="161"/>
      <c r="N144" s="162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129</v>
      </c>
      <c r="AU144" s="19" t="s">
        <v>79</v>
      </c>
    </row>
    <row r="145" spans="1:65" s="2" customFormat="1">
      <c r="A145" s="34"/>
      <c r="B145" s="35"/>
      <c r="C145" s="34"/>
      <c r="D145" s="168" t="s">
        <v>247</v>
      </c>
      <c r="E145" s="34"/>
      <c r="F145" s="169" t="s">
        <v>326</v>
      </c>
      <c r="G145" s="34"/>
      <c r="H145" s="34"/>
      <c r="I145" s="160"/>
      <c r="J145" s="34"/>
      <c r="K145" s="34"/>
      <c r="L145" s="35"/>
      <c r="M145" s="161"/>
      <c r="N145" s="162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247</v>
      </c>
      <c r="AU145" s="19" t="s">
        <v>79</v>
      </c>
    </row>
    <row r="146" spans="1:65" s="14" customFormat="1">
      <c r="B146" s="177"/>
      <c r="D146" s="158" t="s">
        <v>249</v>
      </c>
      <c r="F146" s="179" t="s">
        <v>327</v>
      </c>
      <c r="H146" s="180">
        <v>3</v>
      </c>
      <c r="I146" s="181"/>
      <c r="L146" s="177"/>
      <c r="M146" s="182"/>
      <c r="N146" s="183"/>
      <c r="O146" s="183"/>
      <c r="P146" s="183"/>
      <c r="Q146" s="183"/>
      <c r="R146" s="183"/>
      <c r="S146" s="183"/>
      <c r="T146" s="184"/>
      <c r="AT146" s="178" t="s">
        <v>249</v>
      </c>
      <c r="AU146" s="178" t="s">
        <v>79</v>
      </c>
      <c r="AV146" s="14" t="s">
        <v>79</v>
      </c>
      <c r="AW146" s="14" t="s">
        <v>4</v>
      </c>
      <c r="AX146" s="14" t="s">
        <v>77</v>
      </c>
      <c r="AY146" s="178" t="s">
        <v>121</v>
      </c>
    </row>
    <row r="147" spans="1:65" s="2" customFormat="1" ht="24.2" customHeight="1">
      <c r="A147" s="34"/>
      <c r="B147" s="144"/>
      <c r="C147" s="145" t="s">
        <v>201</v>
      </c>
      <c r="D147" s="145" t="s">
        <v>123</v>
      </c>
      <c r="E147" s="146" t="s">
        <v>328</v>
      </c>
      <c r="F147" s="147" t="s">
        <v>329</v>
      </c>
      <c r="G147" s="148" t="s">
        <v>199</v>
      </c>
      <c r="H147" s="149">
        <v>5</v>
      </c>
      <c r="I147" s="150"/>
      <c r="J147" s="151">
        <f>ROUND(I147*H147,2)</f>
        <v>0</v>
      </c>
      <c r="K147" s="147" t="s">
        <v>244</v>
      </c>
      <c r="L147" s="35"/>
      <c r="M147" s="152" t="s">
        <v>3</v>
      </c>
      <c r="N147" s="153" t="s">
        <v>41</v>
      </c>
      <c r="O147" s="55"/>
      <c r="P147" s="154">
        <f>O147*H147</f>
        <v>0</v>
      </c>
      <c r="Q147" s="154">
        <v>0</v>
      </c>
      <c r="R147" s="154">
        <f>Q147*H147</f>
        <v>0</v>
      </c>
      <c r="S147" s="154">
        <v>0</v>
      </c>
      <c r="T147" s="15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56" t="s">
        <v>120</v>
      </c>
      <c r="AT147" s="156" t="s">
        <v>123</v>
      </c>
      <c r="AU147" s="156" t="s">
        <v>79</v>
      </c>
      <c r="AY147" s="19" t="s">
        <v>121</v>
      </c>
      <c r="BE147" s="157">
        <f>IF(N147="základní",J147,0)</f>
        <v>0</v>
      </c>
      <c r="BF147" s="157">
        <f>IF(N147="snížená",J147,0)</f>
        <v>0</v>
      </c>
      <c r="BG147" s="157">
        <f>IF(N147="zákl. přenesená",J147,0)</f>
        <v>0</v>
      </c>
      <c r="BH147" s="157">
        <f>IF(N147="sníž. přenesená",J147,0)</f>
        <v>0</v>
      </c>
      <c r="BI147" s="157">
        <f>IF(N147="nulová",J147,0)</f>
        <v>0</v>
      </c>
      <c r="BJ147" s="19" t="s">
        <v>77</v>
      </c>
      <c r="BK147" s="157">
        <f>ROUND(I147*H147,2)</f>
        <v>0</v>
      </c>
      <c r="BL147" s="19" t="s">
        <v>120</v>
      </c>
      <c r="BM147" s="156" t="s">
        <v>330</v>
      </c>
    </row>
    <row r="148" spans="1:65" s="2" customFormat="1" ht="29.25">
      <c r="A148" s="34"/>
      <c r="B148" s="35"/>
      <c r="C148" s="34"/>
      <c r="D148" s="158" t="s">
        <v>129</v>
      </c>
      <c r="E148" s="34"/>
      <c r="F148" s="159" t="s">
        <v>331</v>
      </c>
      <c r="G148" s="34"/>
      <c r="H148" s="34"/>
      <c r="I148" s="160"/>
      <c r="J148" s="34"/>
      <c r="K148" s="34"/>
      <c r="L148" s="35"/>
      <c r="M148" s="161"/>
      <c r="N148" s="162"/>
      <c r="O148" s="55"/>
      <c r="P148" s="55"/>
      <c r="Q148" s="55"/>
      <c r="R148" s="55"/>
      <c r="S148" s="55"/>
      <c r="T148" s="5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9" t="s">
        <v>129</v>
      </c>
      <c r="AU148" s="19" t="s">
        <v>79</v>
      </c>
    </row>
    <row r="149" spans="1:65" s="2" customFormat="1">
      <c r="A149" s="34"/>
      <c r="B149" s="35"/>
      <c r="C149" s="34"/>
      <c r="D149" s="168" t="s">
        <v>247</v>
      </c>
      <c r="E149" s="34"/>
      <c r="F149" s="169" t="s">
        <v>332</v>
      </c>
      <c r="G149" s="34"/>
      <c r="H149" s="34"/>
      <c r="I149" s="160"/>
      <c r="J149" s="34"/>
      <c r="K149" s="34"/>
      <c r="L149" s="35"/>
      <c r="M149" s="161"/>
      <c r="N149" s="162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247</v>
      </c>
      <c r="AU149" s="19" t="s">
        <v>79</v>
      </c>
    </row>
    <row r="150" spans="1:65" s="14" customFormat="1">
      <c r="B150" s="177"/>
      <c r="D150" s="158" t="s">
        <v>249</v>
      </c>
      <c r="F150" s="179" t="s">
        <v>333</v>
      </c>
      <c r="H150" s="180">
        <v>5</v>
      </c>
      <c r="I150" s="181"/>
      <c r="L150" s="177"/>
      <c r="M150" s="182"/>
      <c r="N150" s="183"/>
      <c r="O150" s="183"/>
      <c r="P150" s="183"/>
      <c r="Q150" s="183"/>
      <c r="R150" s="183"/>
      <c r="S150" s="183"/>
      <c r="T150" s="184"/>
      <c r="AT150" s="178" t="s">
        <v>249</v>
      </c>
      <c r="AU150" s="178" t="s">
        <v>79</v>
      </c>
      <c r="AV150" s="14" t="s">
        <v>79</v>
      </c>
      <c r="AW150" s="14" t="s">
        <v>4</v>
      </c>
      <c r="AX150" s="14" t="s">
        <v>77</v>
      </c>
      <c r="AY150" s="178" t="s">
        <v>121</v>
      </c>
    </row>
    <row r="151" spans="1:65" s="2" customFormat="1" ht="24.2" customHeight="1">
      <c r="A151" s="34"/>
      <c r="B151" s="144"/>
      <c r="C151" s="145" t="s">
        <v>205</v>
      </c>
      <c r="D151" s="145" t="s">
        <v>123</v>
      </c>
      <c r="E151" s="146" t="s">
        <v>334</v>
      </c>
      <c r="F151" s="147" t="s">
        <v>335</v>
      </c>
      <c r="G151" s="148" t="s">
        <v>199</v>
      </c>
      <c r="H151" s="149">
        <v>1</v>
      </c>
      <c r="I151" s="150"/>
      <c r="J151" s="151">
        <f>ROUND(I151*H151,2)</f>
        <v>0</v>
      </c>
      <c r="K151" s="147" t="s">
        <v>244</v>
      </c>
      <c r="L151" s="35"/>
      <c r="M151" s="152" t="s">
        <v>3</v>
      </c>
      <c r="N151" s="153" t="s">
        <v>41</v>
      </c>
      <c r="O151" s="55"/>
      <c r="P151" s="154">
        <f>O151*H151</f>
        <v>0</v>
      </c>
      <c r="Q151" s="154">
        <v>0</v>
      </c>
      <c r="R151" s="154">
        <f>Q151*H151</f>
        <v>0</v>
      </c>
      <c r="S151" s="154">
        <v>0</v>
      </c>
      <c r="T151" s="15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6" t="s">
        <v>120</v>
      </c>
      <c r="AT151" s="156" t="s">
        <v>123</v>
      </c>
      <c r="AU151" s="156" t="s">
        <v>79</v>
      </c>
      <c r="AY151" s="19" t="s">
        <v>121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9" t="s">
        <v>77</v>
      </c>
      <c r="BK151" s="157">
        <f>ROUND(I151*H151,2)</f>
        <v>0</v>
      </c>
      <c r="BL151" s="19" t="s">
        <v>120</v>
      </c>
      <c r="BM151" s="156" t="s">
        <v>336</v>
      </c>
    </row>
    <row r="152" spans="1:65" s="2" customFormat="1" ht="29.25">
      <c r="A152" s="34"/>
      <c r="B152" s="35"/>
      <c r="C152" s="34"/>
      <c r="D152" s="158" t="s">
        <v>129</v>
      </c>
      <c r="E152" s="34"/>
      <c r="F152" s="159" t="s">
        <v>337</v>
      </c>
      <c r="G152" s="34"/>
      <c r="H152" s="34"/>
      <c r="I152" s="160"/>
      <c r="J152" s="34"/>
      <c r="K152" s="34"/>
      <c r="L152" s="35"/>
      <c r="M152" s="161"/>
      <c r="N152" s="162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129</v>
      </c>
      <c r="AU152" s="19" t="s">
        <v>79</v>
      </c>
    </row>
    <row r="153" spans="1:65" s="2" customFormat="1">
      <c r="A153" s="34"/>
      <c r="B153" s="35"/>
      <c r="C153" s="34"/>
      <c r="D153" s="168" t="s">
        <v>247</v>
      </c>
      <c r="E153" s="34"/>
      <c r="F153" s="169" t="s">
        <v>338</v>
      </c>
      <c r="G153" s="34"/>
      <c r="H153" s="34"/>
      <c r="I153" s="160"/>
      <c r="J153" s="34"/>
      <c r="K153" s="34"/>
      <c r="L153" s="35"/>
      <c r="M153" s="161"/>
      <c r="N153" s="162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247</v>
      </c>
      <c r="AU153" s="19" t="s">
        <v>79</v>
      </c>
    </row>
    <row r="154" spans="1:65" s="14" customFormat="1">
      <c r="B154" s="177"/>
      <c r="D154" s="158" t="s">
        <v>249</v>
      </c>
      <c r="F154" s="179" t="s">
        <v>339</v>
      </c>
      <c r="H154" s="180">
        <v>1</v>
      </c>
      <c r="I154" s="181"/>
      <c r="L154" s="177"/>
      <c r="M154" s="182"/>
      <c r="N154" s="183"/>
      <c r="O154" s="183"/>
      <c r="P154" s="183"/>
      <c r="Q154" s="183"/>
      <c r="R154" s="183"/>
      <c r="S154" s="183"/>
      <c r="T154" s="184"/>
      <c r="AT154" s="178" t="s">
        <v>249</v>
      </c>
      <c r="AU154" s="178" t="s">
        <v>79</v>
      </c>
      <c r="AV154" s="14" t="s">
        <v>79</v>
      </c>
      <c r="AW154" s="14" t="s">
        <v>4</v>
      </c>
      <c r="AX154" s="14" t="s">
        <v>77</v>
      </c>
      <c r="AY154" s="178" t="s">
        <v>121</v>
      </c>
    </row>
    <row r="155" spans="1:65" s="2" customFormat="1" ht="24.2" customHeight="1">
      <c r="A155" s="34"/>
      <c r="B155" s="144"/>
      <c r="C155" s="145" t="s">
        <v>210</v>
      </c>
      <c r="D155" s="145" t="s">
        <v>123</v>
      </c>
      <c r="E155" s="146" t="s">
        <v>340</v>
      </c>
      <c r="F155" s="147" t="s">
        <v>341</v>
      </c>
      <c r="G155" s="148" t="s">
        <v>199</v>
      </c>
      <c r="H155" s="149">
        <v>1</v>
      </c>
      <c r="I155" s="150"/>
      <c r="J155" s="151">
        <f>ROUND(I155*H155,2)</f>
        <v>0</v>
      </c>
      <c r="K155" s="147" t="s">
        <v>244</v>
      </c>
      <c r="L155" s="35"/>
      <c r="M155" s="152" t="s">
        <v>3</v>
      </c>
      <c r="N155" s="153" t="s">
        <v>41</v>
      </c>
      <c r="O155" s="55"/>
      <c r="P155" s="154">
        <f>O155*H155</f>
        <v>0</v>
      </c>
      <c r="Q155" s="154">
        <v>0</v>
      </c>
      <c r="R155" s="154">
        <f>Q155*H155</f>
        <v>0</v>
      </c>
      <c r="S155" s="154">
        <v>0</v>
      </c>
      <c r="T155" s="15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6" t="s">
        <v>120</v>
      </c>
      <c r="AT155" s="156" t="s">
        <v>123</v>
      </c>
      <c r="AU155" s="156" t="s">
        <v>79</v>
      </c>
      <c r="AY155" s="19" t="s">
        <v>121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9" t="s">
        <v>77</v>
      </c>
      <c r="BK155" s="157">
        <f>ROUND(I155*H155,2)</f>
        <v>0</v>
      </c>
      <c r="BL155" s="19" t="s">
        <v>120</v>
      </c>
      <c r="BM155" s="156" t="s">
        <v>342</v>
      </c>
    </row>
    <row r="156" spans="1:65" s="2" customFormat="1" ht="29.25">
      <c r="A156" s="34"/>
      <c r="B156" s="35"/>
      <c r="C156" s="34"/>
      <c r="D156" s="158" t="s">
        <v>129</v>
      </c>
      <c r="E156" s="34"/>
      <c r="F156" s="159" t="s">
        <v>343</v>
      </c>
      <c r="G156" s="34"/>
      <c r="H156" s="34"/>
      <c r="I156" s="160"/>
      <c r="J156" s="34"/>
      <c r="K156" s="34"/>
      <c r="L156" s="35"/>
      <c r="M156" s="161"/>
      <c r="N156" s="162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129</v>
      </c>
      <c r="AU156" s="19" t="s">
        <v>79</v>
      </c>
    </row>
    <row r="157" spans="1:65" s="2" customFormat="1">
      <c r="A157" s="34"/>
      <c r="B157" s="35"/>
      <c r="C157" s="34"/>
      <c r="D157" s="168" t="s">
        <v>247</v>
      </c>
      <c r="E157" s="34"/>
      <c r="F157" s="169" t="s">
        <v>344</v>
      </c>
      <c r="G157" s="34"/>
      <c r="H157" s="34"/>
      <c r="I157" s="160"/>
      <c r="J157" s="34"/>
      <c r="K157" s="34"/>
      <c r="L157" s="35"/>
      <c r="M157" s="161"/>
      <c r="N157" s="162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247</v>
      </c>
      <c r="AU157" s="19" t="s">
        <v>79</v>
      </c>
    </row>
    <row r="158" spans="1:65" s="14" customFormat="1">
      <c r="B158" s="177"/>
      <c r="D158" s="158" t="s">
        <v>249</v>
      </c>
      <c r="F158" s="179" t="s">
        <v>339</v>
      </c>
      <c r="H158" s="180">
        <v>1</v>
      </c>
      <c r="I158" s="181"/>
      <c r="L158" s="177"/>
      <c r="M158" s="182"/>
      <c r="N158" s="183"/>
      <c r="O158" s="183"/>
      <c r="P158" s="183"/>
      <c r="Q158" s="183"/>
      <c r="R158" s="183"/>
      <c r="S158" s="183"/>
      <c r="T158" s="184"/>
      <c r="AT158" s="178" t="s">
        <v>249</v>
      </c>
      <c r="AU158" s="178" t="s">
        <v>79</v>
      </c>
      <c r="AV158" s="14" t="s">
        <v>79</v>
      </c>
      <c r="AW158" s="14" t="s">
        <v>4</v>
      </c>
      <c r="AX158" s="14" t="s">
        <v>77</v>
      </c>
      <c r="AY158" s="178" t="s">
        <v>121</v>
      </c>
    </row>
    <row r="159" spans="1:65" s="2" customFormat="1" ht="24.2" customHeight="1">
      <c r="A159" s="34"/>
      <c r="B159" s="144"/>
      <c r="C159" s="145" t="s">
        <v>215</v>
      </c>
      <c r="D159" s="145" t="s">
        <v>123</v>
      </c>
      <c r="E159" s="146" t="s">
        <v>345</v>
      </c>
      <c r="F159" s="147" t="s">
        <v>346</v>
      </c>
      <c r="G159" s="148" t="s">
        <v>199</v>
      </c>
      <c r="H159" s="149">
        <v>3</v>
      </c>
      <c r="I159" s="150"/>
      <c r="J159" s="151">
        <f>ROUND(I159*H159,2)</f>
        <v>0</v>
      </c>
      <c r="K159" s="147" t="s">
        <v>244</v>
      </c>
      <c r="L159" s="35"/>
      <c r="M159" s="152" t="s">
        <v>3</v>
      </c>
      <c r="N159" s="153" t="s">
        <v>41</v>
      </c>
      <c r="O159" s="55"/>
      <c r="P159" s="154">
        <f>O159*H159</f>
        <v>0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56" t="s">
        <v>120</v>
      </c>
      <c r="AT159" s="156" t="s">
        <v>123</v>
      </c>
      <c r="AU159" s="156" t="s">
        <v>79</v>
      </c>
      <c r="AY159" s="19" t="s">
        <v>121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9" t="s">
        <v>77</v>
      </c>
      <c r="BK159" s="157">
        <f>ROUND(I159*H159,2)</f>
        <v>0</v>
      </c>
      <c r="BL159" s="19" t="s">
        <v>120</v>
      </c>
      <c r="BM159" s="156" t="s">
        <v>347</v>
      </c>
    </row>
    <row r="160" spans="1:65" s="2" customFormat="1" ht="29.25">
      <c r="A160" s="34"/>
      <c r="B160" s="35"/>
      <c r="C160" s="34"/>
      <c r="D160" s="158" t="s">
        <v>129</v>
      </c>
      <c r="E160" s="34"/>
      <c r="F160" s="159" t="s">
        <v>348</v>
      </c>
      <c r="G160" s="34"/>
      <c r="H160" s="34"/>
      <c r="I160" s="160"/>
      <c r="J160" s="34"/>
      <c r="K160" s="34"/>
      <c r="L160" s="35"/>
      <c r="M160" s="161"/>
      <c r="N160" s="162"/>
      <c r="O160" s="55"/>
      <c r="P160" s="55"/>
      <c r="Q160" s="55"/>
      <c r="R160" s="55"/>
      <c r="S160" s="55"/>
      <c r="T160" s="5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129</v>
      </c>
      <c r="AU160" s="19" t="s">
        <v>79</v>
      </c>
    </row>
    <row r="161" spans="1:65" s="2" customFormat="1">
      <c r="A161" s="34"/>
      <c r="B161" s="35"/>
      <c r="C161" s="34"/>
      <c r="D161" s="168" t="s">
        <v>247</v>
      </c>
      <c r="E161" s="34"/>
      <c r="F161" s="169" t="s">
        <v>349</v>
      </c>
      <c r="G161" s="34"/>
      <c r="H161" s="34"/>
      <c r="I161" s="160"/>
      <c r="J161" s="34"/>
      <c r="K161" s="34"/>
      <c r="L161" s="35"/>
      <c r="M161" s="161"/>
      <c r="N161" s="162"/>
      <c r="O161" s="55"/>
      <c r="P161" s="55"/>
      <c r="Q161" s="55"/>
      <c r="R161" s="55"/>
      <c r="S161" s="55"/>
      <c r="T161" s="5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247</v>
      </c>
      <c r="AU161" s="19" t="s">
        <v>79</v>
      </c>
    </row>
    <row r="162" spans="1:65" s="2" customFormat="1" ht="24.2" customHeight="1">
      <c r="A162" s="34"/>
      <c r="B162" s="144"/>
      <c r="C162" s="145" t="s">
        <v>220</v>
      </c>
      <c r="D162" s="145" t="s">
        <v>123</v>
      </c>
      <c r="E162" s="146" t="s">
        <v>350</v>
      </c>
      <c r="F162" s="147" t="s">
        <v>351</v>
      </c>
      <c r="G162" s="148" t="s">
        <v>199</v>
      </c>
      <c r="H162" s="149">
        <v>5</v>
      </c>
      <c r="I162" s="150"/>
      <c r="J162" s="151">
        <f>ROUND(I162*H162,2)</f>
        <v>0</v>
      </c>
      <c r="K162" s="147" t="s">
        <v>244</v>
      </c>
      <c r="L162" s="35"/>
      <c r="M162" s="152" t="s">
        <v>3</v>
      </c>
      <c r="N162" s="153" t="s">
        <v>41</v>
      </c>
      <c r="O162" s="55"/>
      <c r="P162" s="154">
        <f>O162*H162</f>
        <v>0</v>
      </c>
      <c r="Q162" s="154">
        <v>0</v>
      </c>
      <c r="R162" s="154">
        <f>Q162*H162</f>
        <v>0</v>
      </c>
      <c r="S162" s="154">
        <v>0</v>
      </c>
      <c r="T162" s="15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56" t="s">
        <v>120</v>
      </c>
      <c r="AT162" s="156" t="s">
        <v>123</v>
      </c>
      <c r="AU162" s="156" t="s">
        <v>79</v>
      </c>
      <c r="AY162" s="19" t="s">
        <v>121</v>
      </c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19" t="s">
        <v>77</v>
      </c>
      <c r="BK162" s="157">
        <f>ROUND(I162*H162,2)</f>
        <v>0</v>
      </c>
      <c r="BL162" s="19" t="s">
        <v>120</v>
      </c>
      <c r="BM162" s="156" t="s">
        <v>352</v>
      </c>
    </row>
    <row r="163" spans="1:65" s="2" customFormat="1" ht="29.25">
      <c r="A163" s="34"/>
      <c r="B163" s="35"/>
      <c r="C163" s="34"/>
      <c r="D163" s="158" t="s">
        <v>129</v>
      </c>
      <c r="E163" s="34"/>
      <c r="F163" s="159" t="s">
        <v>353</v>
      </c>
      <c r="G163" s="34"/>
      <c r="H163" s="34"/>
      <c r="I163" s="160"/>
      <c r="J163" s="34"/>
      <c r="K163" s="34"/>
      <c r="L163" s="35"/>
      <c r="M163" s="161"/>
      <c r="N163" s="162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129</v>
      </c>
      <c r="AU163" s="19" t="s">
        <v>79</v>
      </c>
    </row>
    <row r="164" spans="1:65" s="2" customFormat="1">
      <c r="A164" s="34"/>
      <c r="B164" s="35"/>
      <c r="C164" s="34"/>
      <c r="D164" s="168" t="s">
        <v>247</v>
      </c>
      <c r="E164" s="34"/>
      <c r="F164" s="169" t="s">
        <v>354</v>
      </c>
      <c r="G164" s="34"/>
      <c r="H164" s="34"/>
      <c r="I164" s="160"/>
      <c r="J164" s="34"/>
      <c r="K164" s="34"/>
      <c r="L164" s="35"/>
      <c r="M164" s="161"/>
      <c r="N164" s="162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247</v>
      </c>
      <c r="AU164" s="19" t="s">
        <v>79</v>
      </c>
    </row>
    <row r="165" spans="1:65" s="2" customFormat="1" ht="24.2" customHeight="1">
      <c r="A165" s="34"/>
      <c r="B165" s="144"/>
      <c r="C165" s="145" t="s">
        <v>8</v>
      </c>
      <c r="D165" s="145" t="s">
        <v>123</v>
      </c>
      <c r="E165" s="146" t="s">
        <v>355</v>
      </c>
      <c r="F165" s="147" t="s">
        <v>356</v>
      </c>
      <c r="G165" s="148" t="s">
        <v>199</v>
      </c>
      <c r="H165" s="149">
        <v>1</v>
      </c>
      <c r="I165" s="150"/>
      <c r="J165" s="151">
        <f>ROUND(I165*H165,2)</f>
        <v>0</v>
      </c>
      <c r="K165" s="147" t="s">
        <v>244</v>
      </c>
      <c r="L165" s="35"/>
      <c r="M165" s="152" t="s">
        <v>3</v>
      </c>
      <c r="N165" s="153" t="s">
        <v>41</v>
      </c>
      <c r="O165" s="55"/>
      <c r="P165" s="154">
        <f>O165*H165</f>
        <v>0</v>
      </c>
      <c r="Q165" s="154">
        <v>0</v>
      </c>
      <c r="R165" s="154">
        <f>Q165*H165</f>
        <v>0</v>
      </c>
      <c r="S165" s="154">
        <v>0</v>
      </c>
      <c r="T165" s="15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6" t="s">
        <v>120</v>
      </c>
      <c r="AT165" s="156" t="s">
        <v>123</v>
      </c>
      <c r="AU165" s="156" t="s">
        <v>79</v>
      </c>
      <c r="AY165" s="19" t="s">
        <v>121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9" t="s">
        <v>77</v>
      </c>
      <c r="BK165" s="157">
        <f>ROUND(I165*H165,2)</f>
        <v>0</v>
      </c>
      <c r="BL165" s="19" t="s">
        <v>120</v>
      </c>
      <c r="BM165" s="156" t="s">
        <v>357</v>
      </c>
    </row>
    <row r="166" spans="1:65" s="2" customFormat="1" ht="29.25">
      <c r="A166" s="34"/>
      <c r="B166" s="35"/>
      <c r="C166" s="34"/>
      <c r="D166" s="158" t="s">
        <v>129</v>
      </c>
      <c r="E166" s="34"/>
      <c r="F166" s="159" t="s">
        <v>358</v>
      </c>
      <c r="G166" s="34"/>
      <c r="H166" s="34"/>
      <c r="I166" s="160"/>
      <c r="J166" s="34"/>
      <c r="K166" s="34"/>
      <c r="L166" s="35"/>
      <c r="M166" s="161"/>
      <c r="N166" s="162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129</v>
      </c>
      <c r="AU166" s="19" t="s">
        <v>79</v>
      </c>
    </row>
    <row r="167" spans="1:65" s="2" customFormat="1">
      <c r="A167" s="34"/>
      <c r="B167" s="35"/>
      <c r="C167" s="34"/>
      <c r="D167" s="168" t="s">
        <v>247</v>
      </c>
      <c r="E167" s="34"/>
      <c r="F167" s="169" t="s">
        <v>359</v>
      </c>
      <c r="G167" s="34"/>
      <c r="H167" s="34"/>
      <c r="I167" s="160"/>
      <c r="J167" s="34"/>
      <c r="K167" s="34"/>
      <c r="L167" s="35"/>
      <c r="M167" s="161"/>
      <c r="N167" s="162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247</v>
      </c>
      <c r="AU167" s="19" t="s">
        <v>79</v>
      </c>
    </row>
    <row r="168" spans="1:65" s="2" customFormat="1" ht="24.2" customHeight="1">
      <c r="A168" s="34"/>
      <c r="B168" s="144"/>
      <c r="C168" s="145" t="s">
        <v>229</v>
      </c>
      <c r="D168" s="145" t="s">
        <v>123</v>
      </c>
      <c r="E168" s="146" t="s">
        <v>360</v>
      </c>
      <c r="F168" s="147" t="s">
        <v>361</v>
      </c>
      <c r="G168" s="148" t="s">
        <v>199</v>
      </c>
      <c r="H168" s="149">
        <v>1</v>
      </c>
      <c r="I168" s="150"/>
      <c r="J168" s="151">
        <f>ROUND(I168*H168,2)</f>
        <v>0</v>
      </c>
      <c r="K168" s="147" t="s">
        <v>244</v>
      </c>
      <c r="L168" s="35"/>
      <c r="M168" s="152" t="s">
        <v>3</v>
      </c>
      <c r="N168" s="153" t="s">
        <v>41</v>
      </c>
      <c r="O168" s="55"/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56" t="s">
        <v>120</v>
      </c>
      <c r="AT168" s="156" t="s">
        <v>123</v>
      </c>
      <c r="AU168" s="156" t="s">
        <v>79</v>
      </c>
      <c r="AY168" s="19" t="s">
        <v>121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9" t="s">
        <v>77</v>
      </c>
      <c r="BK168" s="157">
        <f>ROUND(I168*H168,2)</f>
        <v>0</v>
      </c>
      <c r="BL168" s="19" t="s">
        <v>120</v>
      </c>
      <c r="BM168" s="156" t="s">
        <v>362</v>
      </c>
    </row>
    <row r="169" spans="1:65" s="2" customFormat="1" ht="29.25">
      <c r="A169" s="34"/>
      <c r="B169" s="35"/>
      <c r="C169" s="34"/>
      <c r="D169" s="158" t="s">
        <v>129</v>
      </c>
      <c r="E169" s="34"/>
      <c r="F169" s="159" t="s">
        <v>363</v>
      </c>
      <c r="G169" s="34"/>
      <c r="H169" s="34"/>
      <c r="I169" s="160"/>
      <c r="J169" s="34"/>
      <c r="K169" s="34"/>
      <c r="L169" s="35"/>
      <c r="M169" s="161"/>
      <c r="N169" s="162"/>
      <c r="O169" s="55"/>
      <c r="P169" s="55"/>
      <c r="Q169" s="55"/>
      <c r="R169" s="55"/>
      <c r="S169" s="55"/>
      <c r="T169" s="5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9" t="s">
        <v>129</v>
      </c>
      <c r="AU169" s="19" t="s">
        <v>79</v>
      </c>
    </row>
    <row r="170" spans="1:65" s="2" customFormat="1">
      <c r="A170" s="34"/>
      <c r="B170" s="35"/>
      <c r="C170" s="34"/>
      <c r="D170" s="168" t="s">
        <v>247</v>
      </c>
      <c r="E170" s="34"/>
      <c r="F170" s="169" t="s">
        <v>364</v>
      </c>
      <c r="G170" s="34"/>
      <c r="H170" s="34"/>
      <c r="I170" s="160"/>
      <c r="J170" s="34"/>
      <c r="K170" s="34"/>
      <c r="L170" s="35"/>
      <c r="M170" s="161"/>
      <c r="N170" s="162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247</v>
      </c>
      <c r="AU170" s="19" t="s">
        <v>79</v>
      </c>
    </row>
    <row r="171" spans="1:65" s="2" customFormat="1" ht="24.2" customHeight="1">
      <c r="A171" s="34"/>
      <c r="B171" s="144"/>
      <c r="C171" s="145" t="s">
        <v>365</v>
      </c>
      <c r="D171" s="145" t="s">
        <v>123</v>
      </c>
      <c r="E171" s="146" t="s">
        <v>366</v>
      </c>
      <c r="F171" s="147" t="s">
        <v>367</v>
      </c>
      <c r="G171" s="148" t="s">
        <v>243</v>
      </c>
      <c r="H171" s="149">
        <v>35</v>
      </c>
      <c r="I171" s="150"/>
      <c r="J171" s="151">
        <f>ROUND(I171*H171,2)</f>
        <v>0</v>
      </c>
      <c r="K171" s="147" t="s">
        <v>244</v>
      </c>
      <c r="L171" s="35"/>
      <c r="M171" s="152" t="s">
        <v>3</v>
      </c>
      <c r="N171" s="153" t="s">
        <v>41</v>
      </c>
      <c r="O171" s="55"/>
      <c r="P171" s="154">
        <f>O171*H171</f>
        <v>0</v>
      </c>
      <c r="Q171" s="154">
        <v>0</v>
      </c>
      <c r="R171" s="154">
        <f>Q171*H171</f>
        <v>0</v>
      </c>
      <c r="S171" s="154">
        <v>0</v>
      </c>
      <c r="T171" s="15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56" t="s">
        <v>120</v>
      </c>
      <c r="AT171" s="156" t="s">
        <v>123</v>
      </c>
      <c r="AU171" s="156" t="s">
        <v>79</v>
      </c>
      <c r="AY171" s="19" t="s">
        <v>121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9" t="s">
        <v>77</v>
      </c>
      <c r="BK171" s="157">
        <f>ROUND(I171*H171,2)</f>
        <v>0</v>
      </c>
      <c r="BL171" s="19" t="s">
        <v>120</v>
      </c>
      <c r="BM171" s="156" t="s">
        <v>368</v>
      </c>
    </row>
    <row r="172" spans="1:65" s="2" customFormat="1" ht="19.5">
      <c r="A172" s="34"/>
      <c r="B172" s="35"/>
      <c r="C172" s="34"/>
      <c r="D172" s="158" t="s">
        <v>129</v>
      </c>
      <c r="E172" s="34"/>
      <c r="F172" s="159" t="s">
        <v>369</v>
      </c>
      <c r="G172" s="34"/>
      <c r="H172" s="34"/>
      <c r="I172" s="160"/>
      <c r="J172" s="34"/>
      <c r="K172" s="34"/>
      <c r="L172" s="35"/>
      <c r="M172" s="161"/>
      <c r="N172" s="162"/>
      <c r="O172" s="55"/>
      <c r="P172" s="55"/>
      <c r="Q172" s="55"/>
      <c r="R172" s="55"/>
      <c r="S172" s="55"/>
      <c r="T172" s="56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9" t="s">
        <v>129</v>
      </c>
      <c r="AU172" s="19" t="s">
        <v>79</v>
      </c>
    </row>
    <row r="173" spans="1:65" s="2" customFormat="1">
      <c r="A173" s="34"/>
      <c r="B173" s="35"/>
      <c r="C173" s="34"/>
      <c r="D173" s="168" t="s">
        <v>247</v>
      </c>
      <c r="E173" s="34"/>
      <c r="F173" s="169" t="s">
        <v>370</v>
      </c>
      <c r="G173" s="34"/>
      <c r="H173" s="34"/>
      <c r="I173" s="160"/>
      <c r="J173" s="34"/>
      <c r="K173" s="34"/>
      <c r="L173" s="35"/>
      <c r="M173" s="161"/>
      <c r="N173" s="162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247</v>
      </c>
      <c r="AU173" s="19" t="s">
        <v>79</v>
      </c>
    </row>
    <row r="174" spans="1:65" s="13" customFormat="1" ht="22.5">
      <c r="B174" s="170"/>
      <c r="D174" s="158" t="s">
        <v>249</v>
      </c>
      <c r="E174" s="171" t="s">
        <v>3</v>
      </c>
      <c r="F174" s="172" t="s">
        <v>250</v>
      </c>
      <c r="H174" s="171" t="s">
        <v>3</v>
      </c>
      <c r="I174" s="173"/>
      <c r="L174" s="170"/>
      <c r="M174" s="174"/>
      <c r="N174" s="175"/>
      <c r="O174" s="175"/>
      <c r="P174" s="175"/>
      <c r="Q174" s="175"/>
      <c r="R174" s="175"/>
      <c r="S174" s="175"/>
      <c r="T174" s="176"/>
      <c r="AT174" s="171" t="s">
        <v>249</v>
      </c>
      <c r="AU174" s="171" t="s">
        <v>79</v>
      </c>
      <c r="AV174" s="13" t="s">
        <v>77</v>
      </c>
      <c r="AW174" s="13" t="s">
        <v>32</v>
      </c>
      <c r="AX174" s="13" t="s">
        <v>70</v>
      </c>
      <c r="AY174" s="171" t="s">
        <v>121</v>
      </c>
    </row>
    <row r="175" spans="1:65" s="13" customFormat="1">
      <c r="B175" s="170"/>
      <c r="D175" s="158" t="s">
        <v>249</v>
      </c>
      <c r="E175" s="171" t="s">
        <v>3</v>
      </c>
      <c r="F175" s="172" t="s">
        <v>251</v>
      </c>
      <c r="H175" s="171" t="s">
        <v>3</v>
      </c>
      <c r="I175" s="173"/>
      <c r="L175" s="170"/>
      <c r="M175" s="174"/>
      <c r="N175" s="175"/>
      <c r="O175" s="175"/>
      <c r="P175" s="175"/>
      <c r="Q175" s="175"/>
      <c r="R175" s="175"/>
      <c r="S175" s="175"/>
      <c r="T175" s="176"/>
      <c r="AT175" s="171" t="s">
        <v>249</v>
      </c>
      <c r="AU175" s="171" t="s">
        <v>79</v>
      </c>
      <c r="AV175" s="13" t="s">
        <v>77</v>
      </c>
      <c r="AW175" s="13" t="s">
        <v>32</v>
      </c>
      <c r="AX175" s="13" t="s">
        <v>70</v>
      </c>
      <c r="AY175" s="171" t="s">
        <v>121</v>
      </c>
    </row>
    <row r="176" spans="1:65" s="14" customFormat="1">
      <c r="B176" s="177"/>
      <c r="D176" s="158" t="s">
        <v>249</v>
      </c>
      <c r="E176" s="178" t="s">
        <v>3</v>
      </c>
      <c r="F176" s="179" t="s">
        <v>210</v>
      </c>
      <c r="H176" s="180">
        <v>18</v>
      </c>
      <c r="I176" s="181"/>
      <c r="L176" s="177"/>
      <c r="M176" s="182"/>
      <c r="N176" s="183"/>
      <c r="O176" s="183"/>
      <c r="P176" s="183"/>
      <c r="Q176" s="183"/>
      <c r="R176" s="183"/>
      <c r="S176" s="183"/>
      <c r="T176" s="184"/>
      <c r="AT176" s="178" t="s">
        <v>249</v>
      </c>
      <c r="AU176" s="178" t="s">
        <v>79</v>
      </c>
      <c r="AV176" s="14" t="s">
        <v>79</v>
      </c>
      <c r="AW176" s="14" t="s">
        <v>32</v>
      </c>
      <c r="AX176" s="14" t="s">
        <v>70</v>
      </c>
      <c r="AY176" s="178" t="s">
        <v>121</v>
      </c>
    </row>
    <row r="177" spans="1:65" s="13" customFormat="1">
      <c r="B177" s="170"/>
      <c r="D177" s="158" t="s">
        <v>249</v>
      </c>
      <c r="E177" s="171" t="s">
        <v>3</v>
      </c>
      <c r="F177" s="172" t="s">
        <v>252</v>
      </c>
      <c r="H177" s="171" t="s">
        <v>3</v>
      </c>
      <c r="I177" s="173"/>
      <c r="L177" s="170"/>
      <c r="M177" s="174"/>
      <c r="N177" s="175"/>
      <c r="O177" s="175"/>
      <c r="P177" s="175"/>
      <c r="Q177" s="175"/>
      <c r="R177" s="175"/>
      <c r="S177" s="175"/>
      <c r="T177" s="176"/>
      <c r="AT177" s="171" t="s">
        <v>249</v>
      </c>
      <c r="AU177" s="171" t="s">
        <v>79</v>
      </c>
      <c r="AV177" s="13" t="s">
        <v>77</v>
      </c>
      <c r="AW177" s="13" t="s">
        <v>32</v>
      </c>
      <c r="AX177" s="13" t="s">
        <v>70</v>
      </c>
      <c r="AY177" s="171" t="s">
        <v>121</v>
      </c>
    </row>
    <row r="178" spans="1:65" s="14" customFormat="1">
      <c r="B178" s="177"/>
      <c r="D178" s="158" t="s">
        <v>249</v>
      </c>
      <c r="E178" s="178" t="s">
        <v>3</v>
      </c>
      <c r="F178" s="179" t="s">
        <v>205</v>
      </c>
      <c r="H178" s="180">
        <v>17</v>
      </c>
      <c r="I178" s="181"/>
      <c r="L178" s="177"/>
      <c r="M178" s="182"/>
      <c r="N178" s="183"/>
      <c r="O178" s="183"/>
      <c r="P178" s="183"/>
      <c r="Q178" s="183"/>
      <c r="R178" s="183"/>
      <c r="S178" s="183"/>
      <c r="T178" s="184"/>
      <c r="AT178" s="178" t="s">
        <v>249</v>
      </c>
      <c r="AU178" s="178" t="s">
        <v>79</v>
      </c>
      <c r="AV178" s="14" t="s">
        <v>79</v>
      </c>
      <c r="AW178" s="14" t="s">
        <v>32</v>
      </c>
      <c r="AX178" s="14" t="s">
        <v>70</v>
      </c>
      <c r="AY178" s="178" t="s">
        <v>121</v>
      </c>
    </row>
    <row r="179" spans="1:65" s="15" customFormat="1">
      <c r="B179" s="185"/>
      <c r="D179" s="158" t="s">
        <v>249</v>
      </c>
      <c r="E179" s="186" t="s">
        <v>3</v>
      </c>
      <c r="F179" s="187" t="s">
        <v>253</v>
      </c>
      <c r="H179" s="188">
        <v>35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249</v>
      </c>
      <c r="AU179" s="186" t="s">
        <v>79</v>
      </c>
      <c r="AV179" s="15" t="s">
        <v>120</v>
      </c>
      <c r="AW179" s="15" t="s">
        <v>32</v>
      </c>
      <c r="AX179" s="15" t="s">
        <v>77</v>
      </c>
      <c r="AY179" s="186" t="s">
        <v>121</v>
      </c>
    </row>
    <row r="180" spans="1:65" s="2" customFormat="1" ht="33" customHeight="1">
      <c r="A180" s="34"/>
      <c r="B180" s="144"/>
      <c r="C180" s="145" t="s">
        <v>371</v>
      </c>
      <c r="D180" s="145" t="s">
        <v>123</v>
      </c>
      <c r="E180" s="146" t="s">
        <v>372</v>
      </c>
      <c r="F180" s="147" t="s">
        <v>373</v>
      </c>
      <c r="G180" s="148" t="s">
        <v>199</v>
      </c>
      <c r="H180" s="149">
        <v>57</v>
      </c>
      <c r="I180" s="150"/>
      <c r="J180" s="151">
        <f>ROUND(I180*H180,2)</f>
        <v>0</v>
      </c>
      <c r="K180" s="147" t="s">
        <v>244</v>
      </c>
      <c r="L180" s="35"/>
      <c r="M180" s="152" t="s">
        <v>3</v>
      </c>
      <c r="N180" s="153" t="s">
        <v>41</v>
      </c>
      <c r="O180" s="55"/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56" t="s">
        <v>120</v>
      </c>
      <c r="AT180" s="156" t="s">
        <v>123</v>
      </c>
      <c r="AU180" s="156" t="s">
        <v>79</v>
      </c>
      <c r="AY180" s="19" t="s">
        <v>121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9" t="s">
        <v>77</v>
      </c>
      <c r="BK180" s="157">
        <f>ROUND(I180*H180,2)</f>
        <v>0</v>
      </c>
      <c r="BL180" s="19" t="s">
        <v>120</v>
      </c>
      <c r="BM180" s="156" t="s">
        <v>374</v>
      </c>
    </row>
    <row r="181" spans="1:65" s="2" customFormat="1" ht="39">
      <c r="A181" s="34"/>
      <c r="B181" s="35"/>
      <c r="C181" s="34"/>
      <c r="D181" s="158" t="s">
        <v>129</v>
      </c>
      <c r="E181" s="34"/>
      <c r="F181" s="159" t="s">
        <v>375</v>
      </c>
      <c r="G181" s="34"/>
      <c r="H181" s="34"/>
      <c r="I181" s="160"/>
      <c r="J181" s="34"/>
      <c r="K181" s="34"/>
      <c r="L181" s="35"/>
      <c r="M181" s="161"/>
      <c r="N181" s="162"/>
      <c r="O181" s="55"/>
      <c r="P181" s="55"/>
      <c r="Q181" s="55"/>
      <c r="R181" s="55"/>
      <c r="S181" s="55"/>
      <c r="T181" s="56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129</v>
      </c>
      <c r="AU181" s="19" t="s">
        <v>79</v>
      </c>
    </row>
    <row r="182" spans="1:65" s="2" customFormat="1">
      <c r="A182" s="34"/>
      <c r="B182" s="35"/>
      <c r="C182" s="34"/>
      <c r="D182" s="168" t="s">
        <v>247</v>
      </c>
      <c r="E182" s="34"/>
      <c r="F182" s="169" t="s">
        <v>376</v>
      </c>
      <c r="G182" s="34"/>
      <c r="H182" s="34"/>
      <c r="I182" s="160"/>
      <c r="J182" s="34"/>
      <c r="K182" s="34"/>
      <c r="L182" s="35"/>
      <c r="M182" s="161"/>
      <c r="N182" s="162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247</v>
      </c>
      <c r="AU182" s="19" t="s">
        <v>79</v>
      </c>
    </row>
    <row r="183" spans="1:65" s="14" customFormat="1">
      <c r="B183" s="177"/>
      <c r="D183" s="158" t="s">
        <v>249</v>
      </c>
      <c r="F183" s="179" t="s">
        <v>377</v>
      </c>
      <c r="H183" s="180">
        <v>57</v>
      </c>
      <c r="I183" s="181"/>
      <c r="L183" s="177"/>
      <c r="M183" s="182"/>
      <c r="N183" s="183"/>
      <c r="O183" s="183"/>
      <c r="P183" s="183"/>
      <c r="Q183" s="183"/>
      <c r="R183" s="183"/>
      <c r="S183" s="183"/>
      <c r="T183" s="184"/>
      <c r="AT183" s="178" t="s">
        <v>249</v>
      </c>
      <c r="AU183" s="178" t="s">
        <v>79</v>
      </c>
      <c r="AV183" s="14" t="s">
        <v>79</v>
      </c>
      <c r="AW183" s="14" t="s">
        <v>4</v>
      </c>
      <c r="AX183" s="14" t="s">
        <v>77</v>
      </c>
      <c r="AY183" s="178" t="s">
        <v>121</v>
      </c>
    </row>
    <row r="184" spans="1:65" s="2" customFormat="1" ht="33" customHeight="1">
      <c r="A184" s="34"/>
      <c r="B184" s="144"/>
      <c r="C184" s="145" t="s">
        <v>378</v>
      </c>
      <c r="D184" s="145" t="s">
        <v>123</v>
      </c>
      <c r="E184" s="146" t="s">
        <v>379</v>
      </c>
      <c r="F184" s="147" t="s">
        <v>380</v>
      </c>
      <c r="G184" s="148" t="s">
        <v>199</v>
      </c>
      <c r="H184" s="149">
        <v>95</v>
      </c>
      <c r="I184" s="150"/>
      <c r="J184" s="151">
        <f>ROUND(I184*H184,2)</f>
        <v>0</v>
      </c>
      <c r="K184" s="147" t="s">
        <v>244</v>
      </c>
      <c r="L184" s="35"/>
      <c r="M184" s="152" t="s">
        <v>3</v>
      </c>
      <c r="N184" s="153" t="s">
        <v>41</v>
      </c>
      <c r="O184" s="55"/>
      <c r="P184" s="154">
        <f>O184*H184</f>
        <v>0</v>
      </c>
      <c r="Q184" s="154">
        <v>0</v>
      </c>
      <c r="R184" s="154">
        <f>Q184*H184</f>
        <v>0</v>
      </c>
      <c r="S184" s="154">
        <v>0</v>
      </c>
      <c r="T184" s="15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56" t="s">
        <v>120</v>
      </c>
      <c r="AT184" s="156" t="s">
        <v>123</v>
      </c>
      <c r="AU184" s="156" t="s">
        <v>79</v>
      </c>
      <c r="AY184" s="19" t="s">
        <v>121</v>
      </c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19" t="s">
        <v>77</v>
      </c>
      <c r="BK184" s="157">
        <f>ROUND(I184*H184,2)</f>
        <v>0</v>
      </c>
      <c r="BL184" s="19" t="s">
        <v>120</v>
      </c>
      <c r="BM184" s="156" t="s">
        <v>381</v>
      </c>
    </row>
    <row r="185" spans="1:65" s="2" customFormat="1" ht="39">
      <c r="A185" s="34"/>
      <c r="B185" s="35"/>
      <c r="C185" s="34"/>
      <c r="D185" s="158" t="s">
        <v>129</v>
      </c>
      <c r="E185" s="34"/>
      <c r="F185" s="159" t="s">
        <v>382</v>
      </c>
      <c r="G185" s="34"/>
      <c r="H185" s="34"/>
      <c r="I185" s="160"/>
      <c r="J185" s="34"/>
      <c r="K185" s="34"/>
      <c r="L185" s="35"/>
      <c r="M185" s="161"/>
      <c r="N185" s="162"/>
      <c r="O185" s="55"/>
      <c r="P185" s="55"/>
      <c r="Q185" s="55"/>
      <c r="R185" s="55"/>
      <c r="S185" s="55"/>
      <c r="T185" s="56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129</v>
      </c>
      <c r="AU185" s="19" t="s">
        <v>79</v>
      </c>
    </row>
    <row r="186" spans="1:65" s="2" customFormat="1">
      <c r="A186" s="34"/>
      <c r="B186" s="35"/>
      <c r="C186" s="34"/>
      <c r="D186" s="168" t="s">
        <v>247</v>
      </c>
      <c r="E186" s="34"/>
      <c r="F186" s="169" t="s">
        <v>383</v>
      </c>
      <c r="G186" s="34"/>
      <c r="H186" s="34"/>
      <c r="I186" s="160"/>
      <c r="J186" s="34"/>
      <c r="K186" s="34"/>
      <c r="L186" s="35"/>
      <c r="M186" s="161"/>
      <c r="N186" s="162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247</v>
      </c>
      <c r="AU186" s="19" t="s">
        <v>79</v>
      </c>
    </row>
    <row r="187" spans="1:65" s="14" customFormat="1">
      <c r="B187" s="177"/>
      <c r="D187" s="158" t="s">
        <v>249</v>
      </c>
      <c r="F187" s="179" t="s">
        <v>384</v>
      </c>
      <c r="H187" s="180">
        <v>95</v>
      </c>
      <c r="I187" s="181"/>
      <c r="L187" s="177"/>
      <c r="M187" s="182"/>
      <c r="N187" s="183"/>
      <c r="O187" s="183"/>
      <c r="P187" s="183"/>
      <c r="Q187" s="183"/>
      <c r="R187" s="183"/>
      <c r="S187" s="183"/>
      <c r="T187" s="184"/>
      <c r="AT187" s="178" t="s">
        <v>249</v>
      </c>
      <c r="AU187" s="178" t="s">
        <v>79</v>
      </c>
      <c r="AV187" s="14" t="s">
        <v>79</v>
      </c>
      <c r="AW187" s="14" t="s">
        <v>4</v>
      </c>
      <c r="AX187" s="14" t="s">
        <v>77</v>
      </c>
      <c r="AY187" s="178" t="s">
        <v>121</v>
      </c>
    </row>
    <row r="188" spans="1:65" s="2" customFormat="1" ht="33" customHeight="1">
      <c r="A188" s="34"/>
      <c r="B188" s="144"/>
      <c r="C188" s="145" t="s">
        <v>385</v>
      </c>
      <c r="D188" s="145" t="s">
        <v>123</v>
      </c>
      <c r="E188" s="146" t="s">
        <v>386</v>
      </c>
      <c r="F188" s="147" t="s">
        <v>387</v>
      </c>
      <c r="G188" s="148" t="s">
        <v>199</v>
      </c>
      <c r="H188" s="149">
        <v>19</v>
      </c>
      <c r="I188" s="150"/>
      <c r="J188" s="151">
        <f>ROUND(I188*H188,2)</f>
        <v>0</v>
      </c>
      <c r="K188" s="147" t="s">
        <v>244</v>
      </c>
      <c r="L188" s="35"/>
      <c r="M188" s="152" t="s">
        <v>3</v>
      </c>
      <c r="N188" s="153" t="s">
        <v>41</v>
      </c>
      <c r="O188" s="55"/>
      <c r="P188" s="154">
        <f>O188*H188</f>
        <v>0</v>
      </c>
      <c r="Q188" s="154">
        <v>0</v>
      </c>
      <c r="R188" s="154">
        <f>Q188*H188</f>
        <v>0</v>
      </c>
      <c r="S188" s="154">
        <v>0</v>
      </c>
      <c r="T188" s="15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56" t="s">
        <v>120</v>
      </c>
      <c r="AT188" s="156" t="s">
        <v>123</v>
      </c>
      <c r="AU188" s="156" t="s">
        <v>79</v>
      </c>
      <c r="AY188" s="19" t="s">
        <v>121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9" t="s">
        <v>77</v>
      </c>
      <c r="BK188" s="157">
        <f>ROUND(I188*H188,2)</f>
        <v>0</v>
      </c>
      <c r="BL188" s="19" t="s">
        <v>120</v>
      </c>
      <c r="BM188" s="156" t="s">
        <v>388</v>
      </c>
    </row>
    <row r="189" spans="1:65" s="2" customFormat="1" ht="39">
      <c r="A189" s="34"/>
      <c r="B189" s="35"/>
      <c r="C189" s="34"/>
      <c r="D189" s="158" t="s">
        <v>129</v>
      </c>
      <c r="E189" s="34"/>
      <c r="F189" s="159" t="s">
        <v>389</v>
      </c>
      <c r="G189" s="34"/>
      <c r="H189" s="34"/>
      <c r="I189" s="160"/>
      <c r="J189" s="34"/>
      <c r="K189" s="34"/>
      <c r="L189" s="35"/>
      <c r="M189" s="161"/>
      <c r="N189" s="162"/>
      <c r="O189" s="55"/>
      <c r="P189" s="55"/>
      <c r="Q189" s="55"/>
      <c r="R189" s="55"/>
      <c r="S189" s="55"/>
      <c r="T189" s="56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129</v>
      </c>
      <c r="AU189" s="19" t="s">
        <v>79</v>
      </c>
    </row>
    <row r="190" spans="1:65" s="2" customFormat="1">
      <c r="A190" s="34"/>
      <c r="B190" s="35"/>
      <c r="C190" s="34"/>
      <c r="D190" s="168" t="s">
        <v>247</v>
      </c>
      <c r="E190" s="34"/>
      <c r="F190" s="169" t="s">
        <v>390</v>
      </c>
      <c r="G190" s="34"/>
      <c r="H190" s="34"/>
      <c r="I190" s="160"/>
      <c r="J190" s="34"/>
      <c r="K190" s="34"/>
      <c r="L190" s="35"/>
      <c r="M190" s="161"/>
      <c r="N190" s="162"/>
      <c r="O190" s="55"/>
      <c r="P190" s="55"/>
      <c r="Q190" s="55"/>
      <c r="R190" s="55"/>
      <c r="S190" s="55"/>
      <c r="T190" s="56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9" t="s">
        <v>247</v>
      </c>
      <c r="AU190" s="19" t="s">
        <v>79</v>
      </c>
    </row>
    <row r="191" spans="1:65" s="14" customFormat="1">
      <c r="B191" s="177"/>
      <c r="D191" s="158" t="s">
        <v>249</v>
      </c>
      <c r="F191" s="179" t="s">
        <v>391</v>
      </c>
      <c r="H191" s="180">
        <v>19</v>
      </c>
      <c r="I191" s="181"/>
      <c r="L191" s="177"/>
      <c r="M191" s="182"/>
      <c r="N191" s="183"/>
      <c r="O191" s="183"/>
      <c r="P191" s="183"/>
      <c r="Q191" s="183"/>
      <c r="R191" s="183"/>
      <c r="S191" s="183"/>
      <c r="T191" s="184"/>
      <c r="AT191" s="178" t="s">
        <v>249</v>
      </c>
      <c r="AU191" s="178" t="s">
        <v>79</v>
      </c>
      <c r="AV191" s="14" t="s">
        <v>79</v>
      </c>
      <c r="AW191" s="14" t="s">
        <v>4</v>
      </c>
      <c r="AX191" s="14" t="s">
        <v>77</v>
      </c>
      <c r="AY191" s="178" t="s">
        <v>121</v>
      </c>
    </row>
    <row r="192" spans="1:65" s="2" customFormat="1" ht="33" customHeight="1">
      <c r="A192" s="34"/>
      <c r="B192" s="144"/>
      <c r="C192" s="145" t="s">
        <v>392</v>
      </c>
      <c r="D192" s="145" t="s">
        <v>123</v>
      </c>
      <c r="E192" s="146" t="s">
        <v>393</v>
      </c>
      <c r="F192" s="147" t="s">
        <v>394</v>
      </c>
      <c r="G192" s="148" t="s">
        <v>199</v>
      </c>
      <c r="H192" s="149">
        <v>19</v>
      </c>
      <c r="I192" s="150"/>
      <c r="J192" s="151">
        <f>ROUND(I192*H192,2)</f>
        <v>0</v>
      </c>
      <c r="K192" s="147" t="s">
        <v>244</v>
      </c>
      <c r="L192" s="35"/>
      <c r="M192" s="152" t="s">
        <v>3</v>
      </c>
      <c r="N192" s="153" t="s">
        <v>41</v>
      </c>
      <c r="O192" s="55"/>
      <c r="P192" s="154">
        <f>O192*H192</f>
        <v>0</v>
      </c>
      <c r="Q192" s="154">
        <v>0</v>
      </c>
      <c r="R192" s="154">
        <f>Q192*H192</f>
        <v>0</v>
      </c>
      <c r="S192" s="154">
        <v>0</v>
      </c>
      <c r="T192" s="155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56" t="s">
        <v>120</v>
      </c>
      <c r="AT192" s="156" t="s">
        <v>123</v>
      </c>
      <c r="AU192" s="156" t="s">
        <v>79</v>
      </c>
      <c r="AY192" s="19" t="s">
        <v>121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9" t="s">
        <v>77</v>
      </c>
      <c r="BK192" s="157">
        <f>ROUND(I192*H192,2)</f>
        <v>0</v>
      </c>
      <c r="BL192" s="19" t="s">
        <v>120</v>
      </c>
      <c r="BM192" s="156" t="s">
        <v>395</v>
      </c>
    </row>
    <row r="193" spans="1:65" s="2" customFormat="1" ht="39">
      <c r="A193" s="34"/>
      <c r="B193" s="35"/>
      <c r="C193" s="34"/>
      <c r="D193" s="158" t="s">
        <v>129</v>
      </c>
      <c r="E193" s="34"/>
      <c r="F193" s="159" t="s">
        <v>396</v>
      </c>
      <c r="G193" s="34"/>
      <c r="H193" s="34"/>
      <c r="I193" s="160"/>
      <c r="J193" s="34"/>
      <c r="K193" s="34"/>
      <c r="L193" s="35"/>
      <c r="M193" s="161"/>
      <c r="N193" s="162"/>
      <c r="O193" s="55"/>
      <c r="P193" s="55"/>
      <c r="Q193" s="55"/>
      <c r="R193" s="55"/>
      <c r="S193" s="55"/>
      <c r="T193" s="56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9" t="s">
        <v>129</v>
      </c>
      <c r="AU193" s="19" t="s">
        <v>79</v>
      </c>
    </row>
    <row r="194" spans="1:65" s="2" customFormat="1">
      <c r="A194" s="34"/>
      <c r="B194" s="35"/>
      <c r="C194" s="34"/>
      <c r="D194" s="168" t="s">
        <v>247</v>
      </c>
      <c r="E194" s="34"/>
      <c r="F194" s="169" t="s">
        <v>397</v>
      </c>
      <c r="G194" s="34"/>
      <c r="H194" s="34"/>
      <c r="I194" s="160"/>
      <c r="J194" s="34"/>
      <c r="K194" s="34"/>
      <c r="L194" s="35"/>
      <c r="M194" s="161"/>
      <c r="N194" s="162"/>
      <c r="O194" s="55"/>
      <c r="P194" s="55"/>
      <c r="Q194" s="55"/>
      <c r="R194" s="55"/>
      <c r="S194" s="55"/>
      <c r="T194" s="56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9" t="s">
        <v>247</v>
      </c>
      <c r="AU194" s="19" t="s">
        <v>79</v>
      </c>
    </row>
    <row r="195" spans="1:65" s="14" customFormat="1">
      <c r="B195" s="177"/>
      <c r="D195" s="158" t="s">
        <v>249</v>
      </c>
      <c r="F195" s="179" t="s">
        <v>391</v>
      </c>
      <c r="H195" s="180">
        <v>19</v>
      </c>
      <c r="I195" s="181"/>
      <c r="L195" s="177"/>
      <c r="M195" s="182"/>
      <c r="N195" s="183"/>
      <c r="O195" s="183"/>
      <c r="P195" s="183"/>
      <c r="Q195" s="183"/>
      <c r="R195" s="183"/>
      <c r="S195" s="183"/>
      <c r="T195" s="184"/>
      <c r="AT195" s="178" t="s">
        <v>249</v>
      </c>
      <c r="AU195" s="178" t="s">
        <v>79</v>
      </c>
      <c r="AV195" s="14" t="s">
        <v>79</v>
      </c>
      <c r="AW195" s="14" t="s">
        <v>4</v>
      </c>
      <c r="AX195" s="14" t="s">
        <v>77</v>
      </c>
      <c r="AY195" s="178" t="s">
        <v>121</v>
      </c>
    </row>
    <row r="196" spans="1:65" s="2" customFormat="1" ht="33" customHeight="1">
      <c r="A196" s="34"/>
      <c r="B196" s="144"/>
      <c r="C196" s="145" t="s">
        <v>398</v>
      </c>
      <c r="D196" s="145" t="s">
        <v>123</v>
      </c>
      <c r="E196" s="146" t="s">
        <v>399</v>
      </c>
      <c r="F196" s="147" t="s">
        <v>400</v>
      </c>
      <c r="G196" s="148" t="s">
        <v>199</v>
      </c>
      <c r="H196" s="149">
        <v>57</v>
      </c>
      <c r="I196" s="150"/>
      <c r="J196" s="151">
        <f>ROUND(I196*H196,2)</f>
        <v>0</v>
      </c>
      <c r="K196" s="147" t="s">
        <v>244</v>
      </c>
      <c r="L196" s="35"/>
      <c r="M196" s="152" t="s">
        <v>3</v>
      </c>
      <c r="N196" s="153" t="s">
        <v>41</v>
      </c>
      <c r="O196" s="55"/>
      <c r="P196" s="154">
        <f>O196*H196</f>
        <v>0</v>
      </c>
      <c r="Q196" s="154">
        <v>0</v>
      </c>
      <c r="R196" s="154">
        <f>Q196*H196</f>
        <v>0</v>
      </c>
      <c r="S196" s="154">
        <v>0</v>
      </c>
      <c r="T196" s="15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56" t="s">
        <v>120</v>
      </c>
      <c r="AT196" s="156" t="s">
        <v>123</v>
      </c>
      <c r="AU196" s="156" t="s">
        <v>79</v>
      </c>
      <c r="AY196" s="19" t="s">
        <v>121</v>
      </c>
      <c r="BE196" s="157">
        <f>IF(N196="základní",J196,0)</f>
        <v>0</v>
      </c>
      <c r="BF196" s="157">
        <f>IF(N196="snížená",J196,0)</f>
        <v>0</v>
      </c>
      <c r="BG196" s="157">
        <f>IF(N196="zákl. přenesená",J196,0)</f>
        <v>0</v>
      </c>
      <c r="BH196" s="157">
        <f>IF(N196="sníž. přenesená",J196,0)</f>
        <v>0</v>
      </c>
      <c r="BI196" s="157">
        <f>IF(N196="nulová",J196,0)</f>
        <v>0</v>
      </c>
      <c r="BJ196" s="19" t="s">
        <v>77</v>
      </c>
      <c r="BK196" s="157">
        <f>ROUND(I196*H196,2)</f>
        <v>0</v>
      </c>
      <c r="BL196" s="19" t="s">
        <v>120</v>
      </c>
      <c r="BM196" s="156" t="s">
        <v>401</v>
      </c>
    </row>
    <row r="197" spans="1:65" s="2" customFormat="1" ht="39">
      <c r="A197" s="34"/>
      <c r="B197" s="35"/>
      <c r="C197" s="34"/>
      <c r="D197" s="158" t="s">
        <v>129</v>
      </c>
      <c r="E197" s="34"/>
      <c r="F197" s="159" t="s">
        <v>402</v>
      </c>
      <c r="G197" s="34"/>
      <c r="H197" s="34"/>
      <c r="I197" s="160"/>
      <c r="J197" s="34"/>
      <c r="K197" s="34"/>
      <c r="L197" s="35"/>
      <c r="M197" s="161"/>
      <c r="N197" s="162"/>
      <c r="O197" s="55"/>
      <c r="P197" s="55"/>
      <c r="Q197" s="55"/>
      <c r="R197" s="55"/>
      <c r="S197" s="55"/>
      <c r="T197" s="56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9" t="s">
        <v>129</v>
      </c>
      <c r="AU197" s="19" t="s">
        <v>79</v>
      </c>
    </row>
    <row r="198" spans="1:65" s="2" customFormat="1">
      <c r="A198" s="34"/>
      <c r="B198" s="35"/>
      <c r="C198" s="34"/>
      <c r="D198" s="168" t="s">
        <v>247</v>
      </c>
      <c r="E198" s="34"/>
      <c r="F198" s="169" t="s">
        <v>403</v>
      </c>
      <c r="G198" s="34"/>
      <c r="H198" s="34"/>
      <c r="I198" s="160"/>
      <c r="J198" s="34"/>
      <c r="K198" s="34"/>
      <c r="L198" s="35"/>
      <c r="M198" s="161"/>
      <c r="N198" s="162"/>
      <c r="O198" s="55"/>
      <c r="P198" s="55"/>
      <c r="Q198" s="55"/>
      <c r="R198" s="55"/>
      <c r="S198" s="55"/>
      <c r="T198" s="56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247</v>
      </c>
      <c r="AU198" s="19" t="s">
        <v>79</v>
      </c>
    </row>
    <row r="199" spans="1:65" s="14" customFormat="1">
      <c r="B199" s="177"/>
      <c r="D199" s="158" t="s">
        <v>249</v>
      </c>
      <c r="F199" s="179" t="s">
        <v>377</v>
      </c>
      <c r="H199" s="180">
        <v>57</v>
      </c>
      <c r="I199" s="181"/>
      <c r="L199" s="177"/>
      <c r="M199" s="182"/>
      <c r="N199" s="183"/>
      <c r="O199" s="183"/>
      <c r="P199" s="183"/>
      <c r="Q199" s="183"/>
      <c r="R199" s="183"/>
      <c r="S199" s="183"/>
      <c r="T199" s="184"/>
      <c r="AT199" s="178" t="s">
        <v>249</v>
      </c>
      <c r="AU199" s="178" t="s">
        <v>79</v>
      </c>
      <c r="AV199" s="14" t="s">
        <v>79</v>
      </c>
      <c r="AW199" s="14" t="s">
        <v>4</v>
      </c>
      <c r="AX199" s="14" t="s">
        <v>77</v>
      </c>
      <c r="AY199" s="178" t="s">
        <v>121</v>
      </c>
    </row>
    <row r="200" spans="1:65" s="2" customFormat="1" ht="33" customHeight="1">
      <c r="A200" s="34"/>
      <c r="B200" s="144"/>
      <c r="C200" s="145" t="s">
        <v>404</v>
      </c>
      <c r="D200" s="145" t="s">
        <v>123</v>
      </c>
      <c r="E200" s="146" t="s">
        <v>405</v>
      </c>
      <c r="F200" s="147" t="s">
        <v>406</v>
      </c>
      <c r="G200" s="148" t="s">
        <v>199</v>
      </c>
      <c r="H200" s="149">
        <v>95</v>
      </c>
      <c r="I200" s="150"/>
      <c r="J200" s="151">
        <f>ROUND(I200*H200,2)</f>
        <v>0</v>
      </c>
      <c r="K200" s="147" t="s">
        <v>244</v>
      </c>
      <c r="L200" s="35"/>
      <c r="M200" s="152" t="s">
        <v>3</v>
      </c>
      <c r="N200" s="153" t="s">
        <v>41</v>
      </c>
      <c r="O200" s="55"/>
      <c r="P200" s="154">
        <f>O200*H200</f>
        <v>0</v>
      </c>
      <c r="Q200" s="154">
        <v>0</v>
      </c>
      <c r="R200" s="154">
        <f>Q200*H200</f>
        <v>0</v>
      </c>
      <c r="S200" s="154">
        <v>0</v>
      </c>
      <c r="T200" s="15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56" t="s">
        <v>120</v>
      </c>
      <c r="AT200" s="156" t="s">
        <v>123</v>
      </c>
      <c r="AU200" s="156" t="s">
        <v>79</v>
      </c>
      <c r="AY200" s="19" t="s">
        <v>121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9" t="s">
        <v>77</v>
      </c>
      <c r="BK200" s="157">
        <f>ROUND(I200*H200,2)</f>
        <v>0</v>
      </c>
      <c r="BL200" s="19" t="s">
        <v>120</v>
      </c>
      <c r="BM200" s="156" t="s">
        <v>407</v>
      </c>
    </row>
    <row r="201" spans="1:65" s="2" customFormat="1" ht="39">
      <c r="A201" s="34"/>
      <c r="B201" s="35"/>
      <c r="C201" s="34"/>
      <c r="D201" s="158" t="s">
        <v>129</v>
      </c>
      <c r="E201" s="34"/>
      <c r="F201" s="159" t="s">
        <v>408</v>
      </c>
      <c r="G201" s="34"/>
      <c r="H201" s="34"/>
      <c r="I201" s="160"/>
      <c r="J201" s="34"/>
      <c r="K201" s="34"/>
      <c r="L201" s="35"/>
      <c r="M201" s="161"/>
      <c r="N201" s="162"/>
      <c r="O201" s="55"/>
      <c r="P201" s="55"/>
      <c r="Q201" s="55"/>
      <c r="R201" s="55"/>
      <c r="S201" s="55"/>
      <c r="T201" s="56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9" t="s">
        <v>129</v>
      </c>
      <c r="AU201" s="19" t="s">
        <v>79</v>
      </c>
    </row>
    <row r="202" spans="1:65" s="2" customFormat="1">
      <c r="A202" s="34"/>
      <c r="B202" s="35"/>
      <c r="C202" s="34"/>
      <c r="D202" s="168" t="s">
        <v>247</v>
      </c>
      <c r="E202" s="34"/>
      <c r="F202" s="169" t="s">
        <v>409</v>
      </c>
      <c r="G202" s="34"/>
      <c r="H202" s="34"/>
      <c r="I202" s="160"/>
      <c r="J202" s="34"/>
      <c r="K202" s="34"/>
      <c r="L202" s="35"/>
      <c r="M202" s="161"/>
      <c r="N202" s="162"/>
      <c r="O202" s="55"/>
      <c r="P202" s="55"/>
      <c r="Q202" s="55"/>
      <c r="R202" s="55"/>
      <c r="S202" s="55"/>
      <c r="T202" s="56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247</v>
      </c>
      <c r="AU202" s="19" t="s">
        <v>79</v>
      </c>
    </row>
    <row r="203" spans="1:65" s="14" customFormat="1">
      <c r="B203" s="177"/>
      <c r="D203" s="158" t="s">
        <v>249</v>
      </c>
      <c r="F203" s="179" t="s">
        <v>384</v>
      </c>
      <c r="H203" s="180">
        <v>95</v>
      </c>
      <c r="I203" s="181"/>
      <c r="L203" s="177"/>
      <c r="M203" s="182"/>
      <c r="N203" s="183"/>
      <c r="O203" s="183"/>
      <c r="P203" s="183"/>
      <c r="Q203" s="183"/>
      <c r="R203" s="183"/>
      <c r="S203" s="183"/>
      <c r="T203" s="184"/>
      <c r="AT203" s="178" t="s">
        <v>249</v>
      </c>
      <c r="AU203" s="178" t="s">
        <v>79</v>
      </c>
      <c r="AV203" s="14" t="s">
        <v>79</v>
      </c>
      <c r="AW203" s="14" t="s">
        <v>4</v>
      </c>
      <c r="AX203" s="14" t="s">
        <v>77</v>
      </c>
      <c r="AY203" s="178" t="s">
        <v>121</v>
      </c>
    </row>
    <row r="204" spans="1:65" s="2" customFormat="1" ht="33" customHeight="1">
      <c r="A204" s="34"/>
      <c r="B204" s="144"/>
      <c r="C204" s="145" t="s">
        <v>410</v>
      </c>
      <c r="D204" s="145" t="s">
        <v>123</v>
      </c>
      <c r="E204" s="146" t="s">
        <v>411</v>
      </c>
      <c r="F204" s="147" t="s">
        <v>412</v>
      </c>
      <c r="G204" s="148" t="s">
        <v>199</v>
      </c>
      <c r="H204" s="149">
        <v>19</v>
      </c>
      <c r="I204" s="150"/>
      <c r="J204" s="151">
        <f>ROUND(I204*H204,2)</f>
        <v>0</v>
      </c>
      <c r="K204" s="147" t="s">
        <v>244</v>
      </c>
      <c r="L204" s="35"/>
      <c r="M204" s="152" t="s">
        <v>3</v>
      </c>
      <c r="N204" s="153" t="s">
        <v>41</v>
      </c>
      <c r="O204" s="55"/>
      <c r="P204" s="154">
        <f>O204*H204</f>
        <v>0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6" t="s">
        <v>120</v>
      </c>
      <c r="AT204" s="156" t="s">
        <v>123</v>
      </c>
      <c r="AU204" s="156" t="s">
        <v>79</v>
      </c>
      <c r="AY204" s="19" t="s">
        <v>121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9" t="s">
        <v>77</v>
      </c>
      <c r="BK204" s="157">
        <f>ROUND(I204*H204,2)</f>
        <v>0</v>
      </c>
      <c r="BL204" s="19" t="s">
        <v>120</v>
      </c>
      <c r="BM204" s="156" t="s">
        <v>413</v>
      </c>
    </row>
    <row r="205" spans="1:65" s="2" customFormat="1" ht="39">
      <c r="A205" s="34"/>
      <c r="B205" s="35"/>
      <c r="C205" s="34"/>
      <c r="D205" s="158" t="s">
        <v>129</v>
      </c>
      <c r="E205" s="34"/>
      <c r="F205" s="159" t="s">
        <v>414</v>
      </c>
      <c r="G205" s="34"/>
      <c r="H205" s="34"/>
      <c r="I205" s="160"/>
      <c r="J205" s="34"/>
      <c r="K205" s="34"/>
      <c r="L205" s="35"/>
      <c r="M205" s="161"/>
      <c r="N205" s="162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9" t="s">
        <v>129</v>
      </c>
      <c r="AU205" s="19" t="s">
        <v>79</v>
      </c>
    </row>
    <row r="206" spans="1:65" s="2" customFormat="1">
      <c r="A206" s="34"/>
      <c r="B206" s="35"/>
      <c r="C206" s="34"/>
      <c r="D206" s="168" t="s">
        <v>247</v>
      </c>
      <c r="E206" s="34"/>
      <c r="F206" s="169" t="s">
        <v>415</v>
      </c>
      <c r="G206" s="34"/>
      <c r="H206" s="34"/>
      <c r="I206" s="160"/>
      <c r="J206" s="34"/>
      <c r="K206" s="34"/>
      <c r="L206" s="35"/>
      <c r="M206" s="161"/>
      <c r="N206" s="162"/>
      <c r="O206" s="55"/>
      <c r="P206" s="55"/>
      <c r="Q206" s="55"/>
      <c r="R206" s="55"/>
      <c r="S206" s="55"/>
      <c r="T206" s="56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247</v>
      </c>
      <c r="AU206" s="19" t="s">
        <v>79</v>
      </c>
    </row>
    <row r="207" spans="1:65" s="14" customFormat="1">
      <c r="B207" s="177"/>
      <c r="D207" s="158" t="s">
        <v>249</v>
      </c>
      <c r="F207" s="179" t="s">
        <v>391</v>
      </c>
      <c r="H207" s="180">
        <v>19</v>
      </c>
      <c r="I207" s="181"/>
      <c r="L207" s="177"/>
      <c r="M207" s="182"/>
      <c r="N207" s="183"/>
      <c r="O207" s="183"/>
      <c r="P207" s="183"/>
      <c r="Q207" s="183"/>
      <c r="R207" s="183"/>
      <c r="S207" s="183"/>
      <c r="T207" s="184"/>
      <c r="AT207" s="178" t="s">
        <v>249</v>
      </c>
      <c r="AU207" s="178" t="s">
        <v>79</v>
      </c>
      <c r="AV207" s="14" t="s">
        <v>79</v>
      </c>
      <c r="AW207" s="14" t="s">
        <v>4</v>
      </c>
      <c r="AX207" s="14" t="s">
        <v>77</v>
      </c>
      <c r="AY207" s="178" t="s">
        <v>121</v>
      </c>
    </row>
    <row r="208" spans="1:65" s="2" customFormat="1" ht="33" customHeight="1">
      <c r="A208" s="34"/>
      <c r="B208" s="144"/>
      <c r="C208" s="145" t="s">
        <v>416</v>
      </c>
      <c r="D208" s="145" t="s">
        <v>123</v>
      </c>
      <c r="E208" s="146" t="s">
        <v>417</v>
      </c>
      <c r="F208" s="147" t="s">
        <v>418</v>
      </c>
      <c r="G208" s="148" t="s">
        <v>199</v>
      </c>
      <c r="H208" s="149">
        <v>19</v>
      </c>
      <c r="I208" s="150"/>
      <c r="J208" s="151">
        <f>ROUND(I208*H208,2)</f>
        <v>0</v>
      </c>
      <c r="K208" s="147" t="s">
        <v>244</v>
      </c>
      <c r="L208" s="35"/>
      <c r="M208" s="152" t="s">
        <v>3</v>
      </c>
      <c r="N208" s="153" t="s">
        <v>41</v>
      </c>
      <c r="O208" s="55"/>
      <c r="P208" s="154">
        <f>O208*H208</f>
        <v>0</v>
      </c>
      <c r="Q208" s="154">
        <v>0</v>
      </c>
      <c r="R208" s="154">
        <f>Q208*H208</f>
        <v>0</v>
      </c>
      <c r="S208" s="154">
        <v>0</v>
      </c>
      <c r="T208" s="15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56" t="s">
        <v>120</v>
      </c>
      <c r="AT208" s="156" t="s">
        <v>123</v>
      </c>
      <c r="AU208" s="156" t="s">
        <v>79</v>
      </c>
      <c r="AY208" s="19" t="s">
        <v>121</v>
      </c>
      <c r="BE208" s="157">
        <f>IF(N208="základní",J208,0)</f>
        <v>0</v>
      </c>
      <c r="BF208" s="157">
        <f>IF(N208="snížená",J208,0)</f>
        <v>0</v>
      </c>
      <c r="BG208" s="157">
        <f>IF(N208="zákl. přenesená",J208,0)</f>
        <v>0</v>
      </c>
      <c r="BH208" s="157">
        <f>IF(N208="sníž. přenesená",J208,0)</f>
        <v>0</v>
      </c>
      <c r="BI208" s="157">
        <f>IF(N208="nulová",J208,0)</f>
        <v>0</v>
      </c>
      <c r="BJ208" s="19" t="s">
        <v>77</v>
      </c>
      <c r="BK208" s="157">
        <f>ROUND(I208*H208,2)</f>
        <v>0</v>
      </c>
      <c r="BL208" s="19" t="s">
        <v>120</v>
      </c>
      <c r="BM208" s="156" t="s">
        <v>419</v>
      </c>
    </row>
    <row r="209" spans="1:65" s="2" customFormat="1" ht="39">
      <c r="A209" s="34"/>
      <c r="B209" s="35"/>
      <c r="C209" s="34"/>
      <c r="D209" s="158" t="s">
        <v>129</v>
      </c>
      <c r="E209" s="34"/>
      <c r="F209" s="159" t="s">
        <v>420</v>
      </c>
      <c r="G209" s="34"/>
      <c r="H209" s="34"/>
      <c r="I209" s="160"/>
      <c r="J209" s="34"/>
      <c r="K209" s="34"/>
      <c r="L209" s="35"/>
      <c r="M209" s="161"/>
      <c r="N209" s="162"/>
      <c r="O209" s="55"/>
      <c r="P209" s="55"/>
      <c r="Q209" s="55"/>
      <c r="R209" s="55"/>
      <c r="S209" s="55"/>
      <c r="T209" s="56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9" t="s">
        <v>129</v>
      </c>
      <c r="AU209" s="19" t="s">
        <v>79</v>
      </c>
    </row>
    <row r="210" spans="1:65" s="2" customFormat="1">
      <c r="A210" s="34"/>
      <c r="B210" s="35"/>
      <c r="C210" s="34"/>
      <c r="D210" s="168" t="s">
        <v>247</v>
      </c>
      <c r="E210" s="34"/>
      <c r="F210" s="169" t="s">
        <v>421</v>
      </c>
      <c r="G210" s="34"/>
      <c r="H210" s="34"/>
      <c r="I210" s="160"/>
      <c r="J210" s="34"/>
      <c r="K210" s="34"/>
      <c r="L210" s="35"/>
      <c r="M210" s="161"/>
      <c r="N210" s="162"/>
      <c r="O210" s="55"/>
      <c r="P210" s="55"/>
      <c r="Q210" s="55"/>
      <c r="R210" s="55"/>
      <c r="S210" s="55"/>
      <c r="T210" s="56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9" t="s">
        <v>247</v>
      </c>
      <c r="AU210" s="19" t="s">
        <v>79</v>
      </c>
    </row>
    <row r="211" spans="1:65" s="14" customFormat="1">
      <c r="B211" s="177"/>
      <c r="D211" s="158" t="s">
        <v>249</v>
      </c>
      <c r="F211" s="179" t="s">
        <v>391</v>
      </c>
      <c r="H211" s="180">
        <v>19</v>
      </c>
      <c r="I211" s="181"/>
      <c r="L211" s="177"/>
      <c r="M211" s="182"/>
      <c r="N211" s="183"/>
      <c r="O211" s="183"/>
      <c r="P211" s="183"/>
      <c r="Q211" s="183"/>
      <c r="R211" s="183"/>
      <c r="S211" s="183"/>
      <c r="T211" s="184"/>
      <c r="AT211" s="178" t="s">
        <v>249</v>
      </c>
      <c r="AU211" s="178" t="s">
        <v>79</v>
      </c>
      <c r="AV211" s="14" t="s">
        <v>79</v>
      </c>
      <c r="AW211" s="14" t="s">
        <v>4</v>
      </c>
      <c r="AX211" s="14" t="s">
        <v>77</v>
      </c>
      <c r="AY211" s="178" t="s">
        <v>121</v>
      </c>
    </row>
    <row r="212" spans="1:65" s="2" customFormat="1" ht="24.2" customHeight="1">
      <c r="A212" s="34"/>
      <c r="B212" s="144"/>
      <c r="C212" s="145" t="s">
        <v>422</v>
      </c>
      <c r="D212" s="145" t="s">
        <v>123</v>
      </c>
      <c r="E212" s="146" t="s">
        <v>423</v>
      </c>
      <c r="F212" s="147" t="s">
        <v>424</v>
      </c>
      <c r="G212" s="148" t="s">
        <v>199</v>
      </c>
      <c r="H212" s="149">
        <v>57</v>
      </c>
      <c r="I212" s="150"/>
      <c r="J212" s="151">
        <f>ROUND(I212*H212,2)</f>
        <v>0</v>
      </c>
      <c r="K212" s="147" t="s">
        <v>244</v>
      </c>
      <c r="L212" s="35"/>
      <c r="M212" s="152" t="s">
        <v>3</v>
      </c>
      <c r="N212" s="153" t="s">
        <v>41</v>
      </c>
      <c r="O212" s="55"/>
      <c r="P212" s="154">
        <f>O212*H212</f>
        <v>0</v>
      </c>
      <c r="Q212" s="154">
        <v>0</v>
      </c>
      <c r="R212" s="154">
        <f>Q212*H212</f>
        <v>0</v>
      </c>
      <c r="S212" s="154">
        <v>0</v>
      </c>
      <c r="T212" s="15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56" t="s">
        <v>120</v>
      </c>
      <c r="AT212" s="156" t="s">
        <v>123</v>
      </c>
      <c r="AU212" s="156" t="s">
        <v>79</v>
      </c>
      <c r="AY212" s="19" t="s">
        <v>121</v>
      </c>
      <c r="BE212" s="157">
        <f>IF(N212="základní",J212,0)</f>
        <v>0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19" t="s">
        <v>77</v>
      </c>
      <c r="BK212" s="157">
        <f>ROUND(I212*H212,2)</f>
        <v>0</v>
      </c>
      <c r="BL212" s="19" t="s">
        <v>120</v>
      </c>
      <c r="BM212" s="156" t="s">
        <v>425</v>
      </c>
    </row>
    <row r="213" spans="1:65" s="2" customFormat="1" ht="39">
      <c r="A213" s="34"/>
      <c r="B213" s="35"/>
      <c r="C213" s="34"/>
      <c r="D213" s="158" t="s">
        <v>129</v>
      </c>
      <c r="E213" s="34"/>
      <c r="F213" s="159" t="s">
        <v>426</v>
      </c>
      <c r="G213" s="34"/>
      <c r="H213" s="34"/>
      <c r="I213" s="160"/>
      <c r="J213" s="34"/>
      <c r="K213" s="34"/>
      <c r="L213" s="35"/>
      <c r="M213" s="161"/>
      <c r="N213" s="162"/>
      <c r="O213" s="55"/>
      <c r="P213" s="55"/>
      <c r="Q213" s="55"/>
      <c r="R213" s="55"/>
      <c r="S213" s="55"/>
      <c r="T213" s="56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9" t="s">
        <v>129</v>
      </c>
      <c r="AU213" s="19" t="s">
        <v>79</v>
      </c>
    </row>
    <row r="214" spans="1:65" s="2" customFormat="1">
      <c r="A214" s="34"/>
      <c r="B214" s="35"/>
      <c r="C214" s="34"/>
      <c r="D214" s="168" t="s">
        <v>247</v>
      </c>
      <c r="E214" s="34"/>
      <c r="F214" s="169" t="s">
        <v>427</v>
      </c>
      <c r="G214" s="34"/>
      <c r="H214" s="34"/>
      <c r="I214" s="160"/>
      <c r="J214" s="34"/>
      <c r="K214" s="34"/>
      <c r="L214" s="35"/>
      <c r="M214" s="161"/>
      <c r="N214" s="162"/>
      <c r="O214" s="55"/>
      <c r="P214" s="55"/>
      <c r="Q214" s="55"/>
      <c r="R214" s="55"/>
      <c r="S214" s="55"/>
      <c r="T214" s="56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247</v>
      </c>
      <c r="AU214" s="19" t="s">
        <v>79</v>
      </c>
    </row>
    <row r="215" spans="1:65" s="14" customFormat="1">
      <c r="B215" s="177"/>
      <c r="D215" s="158" t="s">
        <v>249</v>
      </c>
      <c r="F215" s="179" t="s">
        <v>377</v>
      </c>
      <c r="H215" s="180">
        <v>57</v>
      </c>
      <c r="I215" s="181"/>
      <c r="L215" s="177"/>
      <c r="M215" s="182"/>
      <c r="N215" s="183"/>
      <c r="O215" s="183"/>
      <c r="P215" s="183"/>
      <c r="Q215" s="183"/>
      <c r="R215" s="183"/>
      <c r="S215" s="183"/>
      <c r="T215" s="184"/>
      <c r="AT215" s="178" t="s">
        <v>249</v>
      </c>
      <c r="AU215" s="178" t="s">
        <v>79</v>
      </c>
      <c r="AV215" s="14" t="s">
        <v>79</v>
      </c>
      <c r="AW215" s="14" t="s">
        <v>4</v>
      </c>
      <c r="AX215" s="14" t="s">
        <v>77</v>
      </c>
      <c r="AY215" s="178" t="s">
        <v>121</v>
      </c>
    </row>
    <row r="216" spans="1:65" s="2" customFormat="1" ht="24.2" customHeight="1">
      <c r="A216" s="34"/>
      <c r="B216" s="144"/>
      <c r="C216" s="145" t="s">
        <v>428</v>
      </c>
      <c r="D216" s="145" t="s">
        <v>123</v>
      </c>
      <c r="E216" s="146" t="s">
        <v>429</v>
      </c>
      <c r="F216" s="147" t="s">
        <v>430</v>
      </c>
      <c r="G216" s="148" t="s">
        <v>199</v>
      </c>
      <c r="H216" s="149">
        <v>95</v>
      </c>
      <c r="I216" s="150"/>
      <c r="J216" s="151">
        <f>ROUND(I216*H216,2)</f>
        <v>0</v>
      </c>
      <c r="K216" s="147" t="s">
        <v>244</v>
      </c>
      <c r="L216" s="35"/>
      <c r="M216" s="152" t="s">
        <v>3</v>
      </c>
      <c r="N216" s="153" t="s">
        <v>41</v>
      </c>
      <c r="O216" s="55"/>
      <c r="P216" s="154">
        <f>O216*H216</f>
        <v>0</v>
      </c>
      <c r="Q216" s="154">
        <v>0</v>
      </c>
      <c r="R216" s="154">
        <f>Q216*H216</f>
        <v>0</v>
      </c>
      <c r="S216" s="154">
        <v>0</v>
      </c>
      <c r="T216" s="15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56" t="s">
        <v>120</v>
      </c>
      <c r="AT216" s="156" t="s">
        <v>123</v>
      </c>
      <c r="AU216" s="156" t="s">
        <v>79</v>
      </c>
      <c r="AY216" s="19" t="s">
        <v>121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9" t="s">
        <v>77</v>
      </c>
      <c r="BK216" s="157">
        <f>ROUND(I216*H216,2)</f>
        <v>0</v>
      </c>
      <c r="BL216" s="19" t="s">
        <v>120</v>
      </c>
      <c r="BM216" s="156" t="s">
        <v>431</v>
      </c>
    </row>
    <row r="217" spans="1:65" s="2" customFormat="1" ht="39">
      <c r="A217" s="34"/>
      <c r="B217" s="35"/>
      <c r="C217" s="34"/>
      <c r="D217" s="158" t="s">
        <v>129</v>
      </c>
      <c r="E217" s="34"/>
      <c r="F217" s="159" t="s">
        <v>432</v>
      </c>
      <c r="G217" s="34"/>
      <c r="H217" s="34"/>
      <c r="I217" s="160"/>
      <c r="J217" s="34"/>
      <c r="K217" s="34"/>
      <c r="L217" s="35"/>
      <c r="M217" s="161"/>
      <c r="N217" s="162"/>
      <c r="O217" s="55"/>
      <c r="P217" s="55"/>
      <c r="Q217" s="55"/>
      <c r="R217" s="55"/>
      <c r="S217" s="55"/>
      <c r="T217" s="56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9" t="s">
        <v>129</v>
      </c>
      <c r="AU217" s="19" t="s">
        <v>79</v>
      </c>
    </row>
    <row r="218" spans="1:65" s="2" customFormat="1">
      <c r="A218" s="34"/>
      <c r="B218" s="35"/>
      <c r="C218" s="34"/>
      <c r="D218" s="168" t="s">
        <v>247</v>
      </c>
      <c r="E218" s="34"/>
      <c r="F218" s="169" t="s">
        <v>433</v>
      </c>
      <c r="G218" s="34"/>
      <c r="H218" s="34"/>
      <c r="I218" s="160"/>
      <c r="J218" s="34"/>
      <c r="K218" s="34"/>
      <c r="L218" s="35"/>
      <c r="M218" s="161"/>
      <c r="N218" s="162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247</v>
      </c>
      <c r="AU218" s="19" t="s">
        <v>79</v>
      </c>
    </row>
    <row r="219" spans="1:65" s="14" customFormat="1">
      <c r="B219" s="177"/>
      <c r="D219" s="158" t="s">
        <v>249</v>
      </c>
      <c r="F219" s="179" t="s">
        <v>384</v>
      </c>
      <c r="H219" s="180">
        <v>95</v>
      </c>
      <c r="I219" s="181"/>
      <c r="L219" s="177"/>
      <c r="M219" s="182"/>
      <c r="N219" s="183"/>
      <c r="O219" s="183"/>
      <c r="P219" s="183"/>
      <c r="Q219" s="183"/>
      <c r="R219" s="183"/>
      <c r="S219" s="183"/>
      <c r="T219" s="184"/>
      <c r="AT219" s="178" t="s">
        <v>249</v>
      </c>
      <c r="AU219" s="178" t="s">
        <v>79</v>
      </c>
      <c r="AV219" s="14" t="s">
        <v>79</v>
      </c>
      <c r="AW219" s="14" t="s">
        <v>4</v>
      </c>
      <c r="AX219" s="14" t="s">
        <v>77</v>
      </c>
      <c r="AY219" s="178" t="s">
        <v>121</v>
      </c>
    </row>
    <row r="220" spans="1:65" s="2" customFormat="1" ht="24.2" customHeight="1">
      <c r="A220" s="34"/>
      <c r="B220" s="144"/>
      <c r="C220" s="145" t="s">
        <v>434</v>
      </c>
      <c r="D220" s="145" t="s">
        <v>123</v>
      </c>
      <c r="E220" s="146" t="s">
        <v>435</v>
      </c>
      <c r="F220" s="147" t="s">
        <v>436</v>
      </c>
      <c r="G220" s="148" t="s">
        <v>199</v>
      </c>
      <c r="H220" s="149">
        <v>19</v>
      </c>
      <c r="I220" s="150"/>
      <c r="J220" s="151">
        <f>ROUND(I220*H220,2)</f>
        <v>0</v>
      </c>
      <c r="K220" s="147" t="s">
        <v>244</v>
      </c>
      <c r="L220" s="35"/>
      <c r="M220" s="152" t="s">
        <v>3</v>
      </c>
      <c r="N220" s="153" t="s">
        <v>41</v>
      </c>
      <c r="O220" s="55"/>
      <c r="P220" s="154">
        <f>O220*H220</f>
        <v>0</v>
      </c>
      <c r="Q220" s="154">
        <v>0</v>
      </c>
      <c r="R220" s="154">
        <f>Q220*H220</f>
        <v>0</v>
      </c>
      <c r="S220" s="154">
        <v>0</v>
      </c>
      <c r="T220" s="155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56" t="s">
        <v>120</v>
      </c>
      <c r="AT220" s="156" t="s">
        <v>123</v>
      </c>
      <c r="AU220" s="156" t="s">
        <v>79</v>
      </c>
      <c r="AY220" s="19" t="s">
        <v>121</v>
      </c>
      <c r="BE220" s="157">
        <f>IF(N220="základní",J220,0)</f>
        <v>0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9" t="s">
        <v>77</v>
      </c>
      <c r="BK220" s="157">
        <f>ROUND(I220*H220,2)</f>
        <v>0</v>
      </c>
      <c r="BL220" s="19" t="s">
        <v>120</v>
      </c>
      <c r="BM220" s="156" t="s">
        <v>437</v>
      </c>
    </row>
    <row r="221" spans="1:65" s="2" customFormat="1" ht="39">
      <c r="A221" s="34"/>
      <c r="B221" s="35"/>
      <c r="C221" s="34"/>
      <c r="D221" s="158" t="s">
        <v>129</v>
      </c>
      <c r="E221" s="34"/>
      <c r="F221" s="159" t="s">
        <v>438</v>
      </c>
      <c r="G221" s="34"/>
      <c r="H221" s="34"/>
      <c r="I221" s="160"/>
      <c r="J221" s="34"/>
      <c r="K221" s="34"/>
      <c r="L221" s="35"/>
      <c r="M221" s="161"/>
      <c r="N221" s="162"/>
      <c r="O221" s="55"/>
      <c r="P221" s="55"/>
      <c r="Q221" s="55"/>
      <c r="R221" s="55"/>
      <c r="S221" s="55"/>
      <c r="T221" s="56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9" t="s">
        <v>129</v>
      </c>
      <c r="AU221" s="19" t="s">
        <v>79</v>
      </c>
    </row>
    <row r="222" spans="1:65" s="2" customFormat="1">
      <c r="A222" s="34"/>
      <c r="B222" s="35"/>
      <c r="C222" s="34"/>
      <c r="D222" s="168" t="s">
        <v>247</v>
      </c>
      <c r="E222" s="34"/>
      <c r="F222" s="169" t="s">
        <v>439</v>
      </c>
      <c r="G222" s="34"/>
      <c r="H222" s="34"/>
      <c r="I222" s="160"/>
      <c r="J222" s="34"/>
      <c r="K222" s="34"/>
      <c r="L222" s="35"/>
      <c r="M222" s="161"/>
      <c r="N222" s="162"/>
      <c r="O222" s="55"/>
      <c r="P222" s="55"/>
      <c r="Q222" s="55"/>
      <c r="R222" s="55"/>
      <c r="S222" s="55"/>
      <c r="T222" s="5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9" t="s">
        <v>247</v>
      </c>
      <c r="AU222" s="19" t="s">
        <v>79</v>
      </c>
    </row>
    <row r="223" spans="1:65" s="14" customFormat="1">
      <c r="B223" s="177"/>
      <c r="D223" s="158" t="s">
        <v>249</v>
      </c>
      <c r="F223" s="179" t="s">
        <v>391</v>
      </c>
      <c r="H223" s="180">
        <v>19</v>
      </c>
      <c r="I223" s="181"/>
      <c r="L223" s="177"/>
      <c r="M223" s="182"/>
      <c r="N223" s="183"/>
      <c r="O223" s="183"/>
      <c r="P223" s="183"/>
      <c r="Q223" s="183"/>
      <c r="R223" s="183"/>
      <c r="S223" s="183"/>
      <c r="T223" s="184"/>
      <c r="AT223" s="178" t="s">
        <v>249</v>
      </c>
      <c r="AU223" s="178" t="s">
        <v>79</v>
      </c>
      <c r="AV223" s="14" t="s">
        <v>79</v>
      </c>
      <c r="AW223" s="14" t="s">
        <v>4</v>
      </c>
      <c r="AX223" s="14" t="s">
        <v>77</v>
      </c>
      <c r="AY223" s="178" t="s">
        <v>121</v>
      </c>
    </row>
    <row r="224" spans="1:65" s="2" customFormat="1" ht="24.2" customHeight="1">
      <c r="A224" s="34"/>
      <c r="B224" s="144"/>
      <c r="C224" s="145" t="s">
        <v>440</v>
      </c>
      <c r="D224" s="145" t="s">
        <v>123</v>
      </c>
      <c r="E224" s="146" t="s">
        <v>441</v>
      </c>
      <c r="F224" s="147" t="s">
        <v>442</v>
      </c>
      <c r="G224" s="148" t="s">
        <v>199</v>
      </c>
      <c r="H224" s="149">
        <v>19</v>
      </c>
      <c r="I224" s="150"/>
      <c r="J224" s="151">
        <f>ROUND(I224*H224,2)</f>
        <v>0</v>
      </c>
      <c r="K224" s="147" t="s">
        <v>244</v>
      </c>
      <c r="L224" s="35"/>
      <c r="M224" s="152" t="s">
        <v>3</v>
      </c>
      <c r="N224" s="153" t="s">
        <v>41</v>
      </c>
      <c r="O224" s="55"/>
      <c r="P224" s="154">
        <f>O224*H224</f>
        <v>0</v>
      </c>
      <c r="Q224" s="154">
        <v>0</v>
      </c>
      <c r="R224" s="154">
        <f>Q224*H224</f>
        <v>0</v>
      </c>
      <c r="S224" s="154">
        <v>0</v>
      </c>
      <c r="T224" s="155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56" t="s">
        <v>120</v>
      </c>
      <c r="AT224" s="156" t="s">
        <v>123</v>
      </c>
      <c r="AU224" s="156" t="s">
        <v>79</v>
      </c>
      <c r="AY224" s="19" t="s">
        <v>121</v>
      </c>
      <c r="BE224" s="157">
        <f>IF(N224="základní",J224,0)</f>
        <v>0</v>
      </c>
      <c r="BF224" s="157">
        <f>IF(N224="snížená",J224,0)</f>
        <v>0</v>
      </c>
      <c r="BG224" s="157">
        <f>IF(N224="zákl. přenesená",J224,0)</f>
        <v>0</v>
      </c>
      <c r="BH224" s="157">
        <f>IF(N224="sníž. přenesená",J224,0)</f>
        <v>0</v>
      </c>
      <c r="BI224" s="157">
        <f>IF(N224="nulová",J224,0)</f>
        <v>0</v>
      </c>
      <c r="BJ224" s="19" t="s">
        <v>77</v>
      </c>
      <c r="BK224" s="157">
        <f>ROUND(I224*H224,2)</f>
        <v>0</v>
      </c>
      <c r="BL224" s="19" t="s">
        <v>120</v>
      </c>
      <c r="BM224" s="156" t="s">
        <v>443</v>
      </c>
    </row>
    <row r="225" spans="1:65" s="2" customFormat="1" ht="39">
      <c r="A225" s="34"/>
      <c r="B225" s="35"/>
      <c r="C225" s="34"/>
      <c r="D225" s="158" t="s">
        <v>129</v>
      </c>
      <c r="E225" s="34"/>
      <c r="F225" s="159" t="s">
        <v>444</v>
      </c>
      <c r="G225" s="34"/>
      <c r="H225" s="34"/>
      <c r="I225" s="160"/>
      <c r="J225" s="34"/>
      <c r="K225" s="34"/>
      <c r="L225" s="35"/>
      <c r="M225" s="161"/>
      <c r="N225" s="162"/>
      <c r="O225" s="55"/>
      <c r="P225" s="55"/>
      <c r="Q225" s="55"/>
      <c r="R225" s="55"/>
      <c r="S225" s="55"/>
      <c r="T225" s="56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9" t="s">
        <v>129</v>
      </c>
      <c r="AU225" s="19" t="s">
        <v>79</v>
      </c>
    </row>
    <row r="226" spans="1:65" s="2" customFormat="1">
      <c r="A226" s="34"/>
      <c r="B226" s="35"/>
      <c r="C226" s="34"/>
      <c r="D226" s="168" t="s">
        <v>247</v>
      </c>
      <c r="E226" s="34"/>
      <c r="F226" s="169" t="s">
        <v>445</v>
      </c>
      <c r="G226" s="34"/>
      <c r="H226" s="34"/>
      <c r="I226" s="160"/>
      <c r="J226" s="34"/>
      <c r="K226" s="34"/>
      <c r="L226" s="35"/>
      <c r="M226" s="161"/>
      <c r="N226" s="162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247</v>
      </c>
      <c r="AU226" s="19" t="s">
        <v>79</v>
      </c>
    </row>
    <row r="227" spans="1:65" s="14" customFormat="1">
      <c r="B227" s="177"/>
      <c r="D227" s="158" t="s">
        <v>249</v>
      </c>
      <c r="F227" s="179" t="s">
        <v>391</v>
      </c>
      <c r="H227" s="180">
        <v>19</v>
      </c>
      <c r="I227" s="181"/>
      <c r="L227" s="177"/>
      <c r="M227" s="182"/>
      <c r="N227" s="183"/>
      <c r="O227" s="183"/>
      <c r="P227" s="183"/>
      <c r="Q227" s="183"/>
      <c r="R227" s="183"/>
      <c r="S227" s="183"/>
      <c r="T227" s="184"/>
      <c r="AT227" s="178" t="s">
        <v>249</v>
      </c>
      <c r="AU227" s="178" t="s">
        <v>79</v>
      </c>
      <c r="AV227" s="14" t="s">
        <v>79</v>
      </c>
      <c r="AW227" s="14" t="s">
        <v>4</v>
      </c>
      <c r="AX227" s="14" t="s">
        <v>77</v>
      </c>
      <c r="AY227" s="178" t="s">
        <v>121</v>
      </c>
    </row>
    <row r="228" spans="1:65" s="2" customFormat="1" ht="24.2" customHeight="1">
      <c r="A228" s="34"/>
      <c r="B228" s="144"/>
      <c r="C228" s="145" t="s">
        <v>446</v>
      </c>
      <c r="D228" s="145" t="s">
        <v>123</v>
      </c>
      <c r="E228" s="146" t="s">
        <v>447</v>
      </c>
      <c r="F228" s="147" t="s">
        <v>448</v>
      </c>
      <c r="G228" s="148" t="s">
        <v>243</v>
      </c>
      <c r="H228" s="149">
        <v>525</v>
      </c>
      <c r="I228" s="150"/>
      <c r="J228" s="151">
        <f>ROUND(I228*H228,2)</f>
        <v>0</v>
      </c>
      <c r="K228" s="147" t="s">
        <v>244</v>
      </c>
      <c r="L228" s="35"/>
      <c r="M228" s="152" t="s">
        <v>3</v>
      </c>
      <c r="N228" s="153" t="s">
        <v>41</v>
      </c>
      <c r="O228" s="55"/>
      <c r="P228" s="154">
        <f>O228*H228</f>
        <v>0</v>
      </c>
      <c r="Q228" s="154">
        <v>0</v>
      </c>
      <c r="R228" s="154">
        <f>Q228*H228</f>
        <v>0</v>
      </c>
      <c r="S228" s="154">
        <v>0</v>
      </c>
      <c r="T228" s="155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56" t="s">
        <v>120</v>
      </c>
      <c r="AT228" s="156" t="s">
        <v>123</v>
      </c>
      <c r="AU228" s="156" t="s">
        <v>79</v>
      </c>
      <c r="AY228" s="19" t="s">
        <v>121</v>
      </c>
      <c r="BE228" s="157">
        <f>IF(N228="základní",J228,0)</f>
        <v>0</v>
      </c>
      <c r="BF228" s="157">
        <f>IF(N228="snížená",J228,0)</f>
        <v>0</v>
      </c>
      <c r="BG228" s="157">
        <f>IF(N228="zákl. přenesená",J228,0)</f>
        <v>0</v>
      </c>
      <c r="BH228" s="157">
        <f>IF(N228="sníž. přenesená",J228,0)</f>
        <v>0</v>
      </c>
      <c r="BI228" s="157">
        <f>IF(N228="nulová",J228,0)</f>
        <v>0</v>
      </c>
      <c r="BJ228" s="19" t="s">
        <v>77</v>
      </c>
      <c r="BK228" s="157">
        <f>ROUND(I228*H228,2)</f>
        <v>0</v>
      </c>
      <c r="BL228" s="19" t="s">
        <v>120</v>
      </c>
      <c r="BM228" s="156" t="s">
        <v>449</v>
      </c>
    </row>
    <row r="229" spans="1:65" s="2" customFormat="1" ht="19.5">
      <c r="A229" s="34"/>
      <c r="B229" s="35"/>
      <c r="C229" s="34"/>
      <c r="D229" s="158" t="s">
        <v>129</v>
      </c>
      <c r="E229" s="34"/>
      <c r="F229" s="159" t="s">
        <v>450</v>
      </c>
      <c r="G229" s="34"/>
      <c r="H229" s="34"/>
      <c r="I229" s="160"/>
      <c r="J229" s="34"/>
      <c r="K229" s="34"/>
      <c r="L229" s="35"/>
      <c r="M229" s="161"/>
      <c r="N229" s="162"/>
      <c r="O229" s="55"/>
      <c r="P229" s="55"/>
      <c r="Q229" s="55"/>
      <c r="R229" s="55"/>
      <c r="S229" s="55"/>
      <c r="T229" s="56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129</v>
      </c>
      <c r="AU229" s="19" t="s">
        <v>79</v>
      </c>
    </row>
    <row r="230" spans="1:65" s="2" customFormat="1">
      <c r="A230" s="34"/>
      <c r="B230" s="35"/>
      <c r="C230" s="34"/>
      <c r="D230" s="168" t="s">
        <v>247</v>
      </c>
      <c r="E230" s="34"/>
      <c r="F230" s="169" t="s">
        <v>451</v>
      </c>
      <c r="G230" s="34"/>
      <c r="H230" s="34"/>
      <c r="I230" s="160"/>
      <c r="J230" s="34"/>
      <c r="K230" s="34"/>
      <c r="L230" s="35"/>
      <c r="M230" s="161"/>
      <c r="N230" s="162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247</v>
      </c>
      <c r="AU230" s="19" t="s">
        <v>79</v>
      </c>
    </row>
    <row r="231" spans="1:65" s="13" customFormat="1" ht="22.5">
      <c r="B231" s="170"/>
      <c r="D231" s="158" t="s">
        <v>249</v>
      </c>
      <c r="E231" s="171" t="s">
        <v>3</v>
      </c>
      <c r="F231" s="172" t="s">
        <v>250</v>
      </c>
      <c r="H231" s="171" t="s">
        <v>3</v>
      </c>
      <c r="I231" s="173"/>
      <c r="L231" s="170"/>
      <c r="M231" s="174"/>
      <c r="N231" s="175"/>
      <c r="O231" s="175"/>
      <c r="P231" s="175"/>
      <c r="Q231" s="175"/>
      <c r="R231" s="175"/>
      <c r="S231" s="175"/>
      <c r="T231" s="176"/>
      <c r="AT231" s="171" t="s">
        <v>249</v>
      </c>
      <c r="AU231" s="171" t="s">
        <v>79</v>
      </c>
      <c r="AV231" s="13" t="s">
        <v>77</v>
      </c>
      <c r="AW231" s="13" t="s">
        <v>32</v>
      </c>
      <c r="AX231" s="13" t="s">
        <v>70</v>
      </c>
      <c r="AY231" s="171" t="s">
        <v>121</v>
      </c>
    </row>
    <row r="232" spans="1:65" s="13" customFormat="1">
      <c r="B232" s="170"/>
      <c r="D232" s="158" t="s">
        <v>249</v>
      </c>
      <c r="E232" s="171" t="s">
        <v>3</v>
      </c>
      <c r="F232" s="172" t="s">
        <v>251</v>
      </c>
      <c r="H232" s="171" t="s">
        <v>3</v>
      </c>
      <c r="I232" s="173"/>
      <c r="L232" s="170"/>
      <c r="M232" s="174"/>
      <c r="N232" s="175"/>
      <c r="O232" s="175"/>
      <c r="P232" s="175"/>
      <c r="Q232" s="175"/>
      <c r="R232" s="175"/>
      <c r="S232" s="175"/>
      <c r="T232" s="176"/>
      <c r="AT232" s="171" t="s">
        <v>249</v>
      </c>
      <c r="AU232" s="171" t="s">
        <v>79</v>
      </c>
      <c r="AV232" s="13" t="s">
        <v>77</v>
      </c>
      <c r="AW232" s="13" t="s">
        <v>32</v>
      </c>
      <c r="AX232" s="13" t="s">
        <v>70</v>
      </c>
      <c r="AY232" s="171" t="s">
        <v>121</v>
      </c>
    </row>
    <row r="233" spans="1:65" s="14" customFormat="1">
      <c r="B233" s="177"/>
      <c r="D233" s="158" t="s">
        <v>249</v>
      </c>
      <c r="E233" s="178" t="s">
        <v>3</v>
      </c>
      <c r="F233" s="179" t="s">
        <v>210</v>
      </c>
      <c r="H233" s="180">
        <v>18</v>
      </c>
      <c r="I233" s="181"/>
      <c r="L233" s="177"/>
      <c r="M233" s="182"/>
      <c r="N233" s="183"/>
      <c r="O233" s="183"/>
      <c r="P233" s="183"/>
      <c r="Q233" s="183"/>
      <c r="R233" s="183"/>
      <c r="S233" s="183"/>
      <c r="T233" s="184"/>
      <c r="AT233" s="178" t="s">
        <v>249</v>
      </c>
      <c r="AU233" s="178" t="s">
        <v>79</v>
      </c>
      <c r="AV233" s="14" t="s">
        <v>79</v>
      </c>
      <c r="AW233" s="14" t="s">
        <v>32</v>
      </c>
      <c r="AX233" s="14" t="s">
        <v>70</v>
      </c>
      <c r="AY233" s="178" t="s">
        <v>121</v>
      </c>
    </row>
    <row r="234" spans="1:65" s="13" customFormat="1">
      <c r="B234" s="170"/>
      <c r="D234" s="158" t="s">
        <v>249</v>
      </c>
      <c r="E234" s="171" t="s">
        <v>3</v>
      </c>
      <c r="F234" s="172" t="s">
        <v>252</v>
      </c>
      <c r="H234" s="171" t="s">
        <v>3</v>
      </c>
      <c r="I234" s="173"/>
      <c r="L234" s="170"/>
      <c r="M234" s="174"/>
      <c r="N234" s="175"/>
      <c r="O234" s="175"/>
      <c r="P234" s="175"/>
      <c r="Q234" s="175"/>
      <c r="R234" s="175"/>
      <c r="S234" s="175"/>
      <c r="T234" s="176"/>
      <c r="AT234" s="171" t="s">
        <v>249</v>
      </c>
      <c r="AU234" s="171" t="s">
        <v>79</v>
      </c>
      <c r="AV234" s="13" t="s">
        <v>77</v>
      </c>
      <c r="AW234" s="13" t="s">
        <v>32</v>
      </c>
      <c r="AX234" s="13" t="s">
        <v>70</v>
      </c>
      <c r="AY234" s="171" t="s">
        <v>121</v>
      </c>
    </row>
    <row r="235" spans="1:65" s="14" customFormat="1">
      <c r="B235" s="177"/>
      <c r="D235" s="158" t="s">
        <v>249</v>
      </c>
      <c r="E235" s="178" t="s">
        <v>3</v>
      </c>
      <c r="F235" s="179" t="s">
        <v>205</v>
      </c>
      <c r="H235" s="180">
        <v>17</v>
      </c>
      <c r="I235" s="181"/>
      <c r="L235" s="177"/>
      <c r="M235" s="182"/>
      <c r="N235" s="183"/>
      <c r="O235" s="183"/>
      <c r="P235" s="183"/>
      <c r="Q235" s="183"/>
      <c r="R235" s="183"/>
      <c r="S235" s="183"/>
      <c r="T235" s="184"/>
      <c r="AT235" s="178" t="s">
        <v>249</v>
      </c>
      <c r="AU235" s="178" t="s">
        <v>79</v>
      </c>
      <c r="AV235" s="14" t="s">
        <v>79</v>
      </c>
      <c r="AW235" s="14" t="s">
        <v>32</v>
      </c>
      <c r="AX235" s="14" t="s">
        <v>70</v>
      </c>
      <c r="AY235" s="178" t="s">
        <v>121</v>
      </c>
    </row>
    <row r="236" spans="1:65" s="15" customFormat="1">
      <c r="B236" s="185"/>
      <c r="D236" s="158" t="s">
        <v>249</v>
      </c>
      <c r="E236" s="186" t="s">
        <v>3</v>
      </c>
      <c r="F236" s="187" t="s">
        <v>253</v>
      </c>
      <c r="H236" s="188">
        <v>35</v>
      </c>
      <c r="I236" s="189"/>
      <c r="L236" s="185"/>
      <c r="M236" s="190"/>
      <c r="N236" s="191"/>
      <c r="O236" s="191"/>
      <c r="P236" s="191"/>
      <c r="Q236" s="191"/>
      <c r="R236" s="191"/>
      <c r="S236" s="191"/>
      <c r="T236" s="192"/>
      <c r="AT236" s="186" t="s">
        <v>249</v>
      </c>
      <c r="AU236" s="186" t="s">
        <v>79</v>
      </c>
      <c r="AV236" s="15" t="s">
        <v>120</v>
      </c>
      <c r="AW236" s="15" t="s">
        <v>32</v>
      </c>
      <c r="AX236" s="15" t="s">
        <v>77</v>
      </c>
      <c r="AY236" s="186" t="s">
        <v>121</v>
      </c>
    </row>
    <row r="237" spans="1:65" s="14" customFormat="1">
      <c r="B237" s="177"/>
      <c r="D237" s="158" t="s">
        <v>249</v>
      </c>
      <c r="F237" s="179" t="s">
        <v>452</v>
      </c>
      <c r="H237" s="180">
        <v>525</v>
      </c>
      <c r="I237" s="181"/>
      <c r="L237" s="177"/>
      <c r="M237" s="182"/>
      <c r="N237" s="183"/>
      <c r="O237" s="183"/>
      <c r="P237" s="183"/>
      <c r="Q237" s="183"/>
      <c r="R237" s="183"/>
      <c r="S237" s="183"/>
      <c r="T237" s="184"/>
      <c r="AT237" s="178" t="s">
        <v>249</v>
      </c>
      <c r="AU237" s="178" t="s">
        <v>79</v>
      </c>
      <c r="AV237" s="14" t="s">
        <v>79</v>
      </c>
      <c r="AW237" s="14" t="s">
        <v>4</v>
      </c>
      <c r="AX237" s="14" t="s">
        <v>77</v>
      </c>
      <c r="AY237" s="178" t="s">
        <v>121</v>
      </c>
    </row>
    <row r="238" spans="1:65" s="2" customFormat="1" ht="37.9" customHeight="1">
      <c r="A238" s="34"/>
      <c r="B238" s="144"/>
      <c r="C238" s="145" t="s">
        <v>453</v>
      </c>
      <c r="D238" s="145" t="s">
        <v>123</v>
      </c>
      <c r="E238" s="146" t="s">
        <v>454</v>
      </c>
      <c r="F238" s="147" t="s">
        <v>455</v>
      </c>
      <c r="G238" s="148" t="s">
        <v>297</v>
      </c>
      <c r="H238" s="149">
        <v>12</v>
      </c>
      <c r="I238" s="150"/>
      <c r="J238" s="151">
        <f>ROUND(I238*H238,2)</f>
        <v>0</v>
      </c>
      <c r="K238" s="147" t="s">
        <v>244</v>
      </c>
      <c r="L238" s="35"/>
      <c r="M238" s="152" t="s">
        <v>3</v>
      </c>
      <c r="N238" s="153" t="s">
        <v>41</v>
      </c>
      <c r="O238" s="55"/>
      <c r="P238" s="154">
        <f>O238*H238</f>
        <v>0</v>
      </c>
      <c r="Q238" s="154">
        <v>0</v>
      </c>
      <c r="R238" s="154">
        <f>Q238*H238</f>
        <v>0</v>
      </c>
      <c r="S238" s="154">
        <v>0</v>
      </c>
      <c r="T238" s="15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56" t="s">
        <v>120</v>
      </c>
      <c r="AT238" s="156" t="s">
        <v>123</v>
      </c>
      <c r="AU238" s="156" t="s">
        <v>79</v>
      </c>
      <c r="AY238" s="19" t="s">
        <v>121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9" t="s">
        <v>77</v>
      </c>
      <c r="BK238" s="157">
        <f>ROUND(I238*H238,2)</f>
        <v>0</v>
      </c>
      <c r="BL238" s="19" t="s">
        <v>120</v>
      </c>
      <c r="BM238" s="156" t="s">
        <v>456</v>
      </c>
    </row>
    <row r="239" spans="1:65" s="2" customFormat="1" ht="39">
      <c r="A239" s="34"/>
      <c r="B239" s="35"/>
      <c r="C239" s="34"/>
      <c r="D239" s="158" t="s">
        <v>129</v>
      </c>
      <c r="E239" s="34"/>
      <c r="F239" s="159" t="s">
        <v>457</v>
      </c>
      <c r="G239" s="34"/>
      <c r="H239" s="34"/>
      <c r="I239" s="160"/>
      <c r="J239" s="34"/>
      <c r="K239" s="34"/>
      <c r="L239" s="35"/>
      <c r="M239" s="161"/>
      <c r="N239" s="162"/>
      <c r="O239" s="55"/>
      <c r="P239" s="55"/>
      <c r="Q239" s="55"/>
      <c r="R239" s="55"/>
      <c r="S239" s="55"/>
      <c r="T239" s="56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9" t="s">
        <v>129</v>
      </c>
      <c r="AU239" s="19" t="s">
        <v>79</v>
      </c>
    </row>
    <row r="240" spans="1:65" s="2" customFormat="1">
      <c r="A240" s="34"/>
      <c r="B240" s="35"/>
      <c r="C240" s="34"/>
      <c r="D240" s="168" t="s">
        <v>247</v>
      </c>
      <c r="E240" s="34"/>
      <c r="F240" s="169" t="s">
        <v>458</v>
      </c>
      <c r="G240" s="34"/>
      <c r="H240" s="34"/>
      <c r="I240" s="160"/>
      <c r="J240" s="34"/>
      <c r="K240" s="34"/>
      <c r="L240" s="35"/>
      <c r="M240" s="161"/>
      <c r="N240" s="162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247</v>
      </c>
      <c r="AU240" s="19" t="s">
        <v>79</v>
      </c>
    </row>
    <row r="241" spans="1:65" s="13" customFormat="1">
      <c r="B241" s="170"/>
      <c r="D241" s="158" t="s">
        <v>249</v>
      </c>
      <c r="E241" s="171" t="s">
        <v>3</v>
      </c>
      <c r="F241" s="172" t="s">
        <v>301</v>
      </c>
      <c r="H241" s="171" t="s">
        <v>3</v>
      </c>
      <c r="I241" s="173"/>
      <c r="L241" s="170"/>
      <c r="M241" s="174"/>
      <c r="N241" s="175"/>
      <c r="O241" s="175"/>
      <c r="P241" s="175"/>
      <c r="Q241" s="175"/>
      <c r="R241" s="175"/>
      <c r="S241" s="175"/>
      <c r="T241" s="176"/>
      <c r="AT241" s="171" t="s">
        <v>249</v>
      </c>
      <c r="AU241" s="171" t="s">
        <v>79</v>
      </c>
      <c r="AV241" s="13" t="s">
        <v>77</v>
      </c>
      <c r="AW241" s="13" t="s">
        <v>32</v>
      </c>
      <c r="AX241" s="13" t="s">
        <v>70</v>
      </c>
      <c r="AY241" s="171" t="s">
        <v>121</v>
      </c>
    </row>
    <row r="242" spans="1:65" s="14" customFormat="1">
      <c r="B242" s="177"/>
      <c r="D242" s="158" t="s">
        <v>249</v>
      </c>
      <c r="E242" s="178" t="s">
        <v>3</v>
      </c>
      <c r="F242" s="179" t="s">
        <v>9</v>
      </c>
      <c r="H242" s="180">
        <v>12</v>
      </c>
      <c r="I242" s="181"/>
      <c r="L242" s="177"/>
      <c r="M242" s="182"/>
      <c r="N242" s="183"/>
      <c r="O242" s="183"/>
      <c r="P242" s="183"/>
      <c r="Q242" s="183"/>
      <c r="R242" s="183"/>
      <c r="S242" s="183"/>
      <c r="T242" s="184"/>
      <c r="AT242" s="178" t="s">
        <v>249</v>
      </c>
      <c r="AU242" s="178" t="s">
        <v>79</v>
      </c>
      <c r="AV242" s="14" t="s">
        <v>79</v>
      </c>
      <c r="AW242" s="14" t="s">
        <v>32</v>
      </c>
      <c r="AX242" s="14" t="s">
        <v>77</v>
      </c>
      <c r="AY242" s="178" t="s">
        <v>121</v>
      </c>
    </row>
    <row r="243" spans="1:65" s="2" customFormat="1" ht="37.9" customHeight="1">
      <c r="A243" s="34"/>
      <c r="B243" s="144"/>
      <c r="C243" s="145" t="s">
        <v>459</v>
      </c>
      <c r="D243" s="145" t="s">
        <v>123</v>
      </c>
      <c r="E243" s="146" t="s">
        <v>460</v>
      </c>
      <c r="F243" s="147" t="s">
        <v>461</v>
      </c>
      <c r="G243" s="148" t="s">
        <v>297</v>
      </c>
      <c r="H243" s="149">
        <v>120</v>
      </c>
      <c r="I243" s="150"/>
      <c r="J243" s="151">
        <f>ROUND(I243*H243,2)</f>
        <v>0</v>
      </c>
      <c r="K243" s="147" t="s">
        <v>244</v>
      </c>
      <c r="L243" s="35"/>
      <c r="M243" s="152" t="s">
        <v>3</v>
      </c>
      <c r="N243" s="153" t="s">
        <v>41</v>
      </c>
      <c r="O243" s="55"/>
      <c r="P243" s="154">
        <f>O243*H243</f>
        <v>0</v>
      </c>
      <c r="Q243" s="154">
        <v>0</v>
      </c>
      <c r="R243" s="154">
        <f>Q243*H243</f>
        <v>0</v>
      </c>
      <c r="S243" s="154">
        <v>0</v>
      </c>
      <c r="T243" s="15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56" t="s">
        <v>120</v>
      </c>
      <c r="AT243" s="156" t="s">
        <v>123</v>
      </c>
      <c r="AU243" s="156" t="s">
        <v>79</v>
      </c>
      <c r="AY243" s="19" t="s">
        <v>121</v>
      </c>
      <c r="BE243" s="157">
        <f>IF(N243="základní",J243,0)</f>
        <v>0</v>
      </c>
      <c r="BF243" s="157">
        <f>IF(N243="snížená",J243,0)</f>
        <v>0</v>
      </c>
      <c r="BG243" s="157">
        <f>IF(N243="zákl. přenesená",J243,0)</f>
        <v>0</v>
      </c>
      <c r="BH243" s="157">
        <f>IF(N243="sníž. přenesená",J243,0)</f>
        <v>0</v>
      </c>
      <c r="BI243" s="157">
        <f>IF(N243="nulová",J243,0)</f>
        <v>0</v>
      </c>
      <c r="BJ243" s="19" t="s">
        <v>77</v>
      </c>
      <c r="BK243" s="157">
        <f>ROUND(I243*H243,2)</f>
        <v>0</v>
      </c>
      <c r="BL243" s="19" t="s">
        <v>120</v>
      </c>
      <c r="BM243" s="156" t="s">
        <v>462</v>
      </c>
    </row>
    <row r="244" spans="1:65" s="2" customFormat="1" ht="48.75">
      <c r="A244" s="34"/>
      <c r="B244" s="35"/>
      <c r="C244" s="34"/>
      <c r="D244" s="158" t="s">
        <v>129</v>
      </c>
      <c r="E244" s="34"/>
      <c r="F244" s="159" t="s">
        <v>463</v>
      </c>
      <c r="G244" s="34"/>
      <c r="H244" s="34"/>
      <c r="I244" s="160"/>
      <c r="J244" s="34"/>
      <c r="K244" s="34"/>
      <c r="L244" s="35"/>
      <c r="M244" s="161"/>
      <c r="N244" s="162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129</v>
      </c>
      <c r="AU244" s="19" t="s">
        <v>79</v>
      </c>
    </row>
    <row r="245" spans="1:65" s="2" customFormat="1">
      <c r="A245" s="34"/>
      <c r="B245" s="35"/>
      <c r="C245" s="34"/>
      <c r="D245" s="168" t="s">
        <v>247</v>
      </c>
      <c r="E245" s="34"/>
      <c r="F245" s="169" t="s">
        <v>464</v>
      </c>
      <c r="G245" s="34"/>
      <c r="H245" s="34"/>
      <c r="I245" s="160"/>
      <c r="J245" s="34"/>
      <c r="K245" s="34"/>
      <c r="L245" s="35"/>
      <c r="M245" s="161"/>
      <c r="N245" s="162"/>
      <c r="O245" s="55"/>
      <c r="P245" s="55"/>
      <c r="Q245" s="55"/>
      <c r="R245" s="55"/>
      <c r="S245" s="55"/>
      <c r="T245" s="56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9" t="s">
        <v>247</v>
      </c>
      <c r="AU245" s="19" t="s">
        <v>79</v>
      </c>
    </row>
    <row r="246" spans="1:65" s="14" customFormat="1">
      <c r="B246" s="177"/>
      <c r="D246" s="158" t="s">
        <v>249</v>
      </c>
      <c r="F246" s="179" t="s">
        <v>465</v>
      </c>
      <c r="H246" s="180">
        <v>120</v>
      </c>
      <c r="I246" s="181"/>
      <c r="L246" s="177"/>
      <c r="M246" s="182"/>
      <c r="N246" s="183"/>
      <c r="O246" s="183"/>
      <c r="P246" s="183"/>
      <c r="Q246" s="183"/>
      <c r="R246" s="183"/>
      <c r="S246" s="183"/>
      <c r="T246" s="184"/>
      <c r="AT246" s="178" t="s">
        <v>249</v>
      </c>
      <c r="AU246" s="178" t="s">
        <v>79</v>
      </c>
      <c r="AV246" s="14" t="s">
        <v>79</v>
      </c>
      <c r="AW246" s="14" t="s">
        <v>4</v>
      </c>
      <c r="AX246" s="14" t="s">
        <v>77</v>
      </c>
      <c r="AY246" s="178" t="s">
        <v>121</v>
      </c>
    </row>
    <row r="247" spans="1:65" s="2" customFormat="1" ht="24.2" customHeight="1">
      <c r="A247" s="34"/>
      <c r="B247" s="144"/>
      <c r="C247" s="145" t="s">
        <v>466</v>
      </c>
      <c r="D247" s="145" t="s">
        <v>123</v>
      </c>
      <c r="E247" s="146" t="s">
        <v>467</v>
      </c>
      <c r="F247" s="147" t="s">
        <v>468</v>
      </c>
      <c r="G247" s="148" t="s">
        <v>297</v>
      </c>
      <c r="H247" s="149">
        <v>12</v>
      </c>
      <c r="I247" s="150"/>
      <c r="J247" s="151">
        <f>ROUND(I247*H247,2)</f>
        <v>0</v>
      </c>
      <c r="K247" s="147" t="s">
        <v>244</v>
      </c>
      <c r="L247" s="35"/>
      <c r="M247" s="152" t="s">
        <v>3</v>
      </c>
      <c r="N247" s="153" t="s">
        <v>41</v>
      </c>
      <c r="O247" s="55"/>
      <c r="P247" s="154">
        <f>O247*H247</f>
        <v>0</v>
      </c>
      <c r="Q247" s="154">
        <v>0</v>
      </c>
      <c r="R247" s="154">
        <f>Q247*H247</f>
        <v>0</v>
      </c>
      <c r="S247" s="154">
        <v>0</v>
      </c>
      <c r="T247" s="155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56" t="s">
        <v>120</v>
      </c>
      <c r="AT247" s="156" t="s">
        <v>123</v>
      </c>
      <c r="AU247" s="156" t="s">
        <v>79</v>
      </c>
      <c r="AY247" s="19" t="s">
        <v>121</v>
      </c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19" t="s">
        <v>77</v>
      </c>
      <c r="BK247" s="157">
        <f>ROUND(I247*H247,2)</f>
        <v>0</v>
      </c>
      <c r="BL247" s="19" t="s">
        <v>120</v>
      </c>
      <c r="BM247" s="156" t="s">
        <v>469</v>
      </c>
    </row>
    <row r="248" spans="1:65" s="2" customFormat="1" ht="29.25">
      <c r="A248" s="34"/>
      <c r="B248" s="35"/>
      <c r="C248" s="34"/>
      <c r="D248" s="158" t="s">
        <v>129</v>
      </c>
      <c r="E248" s="34"/>
      <c r="F248" s="159" t="s">
        <v>470</v>
      </c>
      <c r="G248" s="34"/>
      <c r="H248" s="34"/>
      <c r="I248" s="160"/>
      <c r="J248" s="34"/>
      <c r="K248" s="34"/>
      <c r="L248" s="35"/>
      <c r="M248" s="161"/>
      <c r="N248" s="162"/>
      <c r="O248" s="55"/>
      <c r="P248" s="55"/>
      <c r="Q248" s="55"/>
      <c r="R248" s="55"/>
      <c r="S248" s="55"/>
      <c r="T248" s="56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9" t="s">
        <v>129</v>
      </c>
      <c r="AU248" s="19" t="s">
        <v>79</v>
      </c>
    </row>
    <row r="249" spans="1:65" s="2" customFormat="1">
      <c r="A249" s="34"/>
      <c r="B249" s="35"/>
      <c r="C249" s="34"/>
      <c r="D249" s="168" t="s">
        <v>247</v>
      </c>
      <c r="E249" s="34"/>
      <c r="F249" s="169" t="s">
        <v>471</v>
      </c>
      <c r="G249" s="34"/>
      <c r="H249" s="34"/>
      <c r="I249" s="160"/>
      <c r="J249" s="34"/>
      <c r="K249" s="34"/>
      <c r="L249" s="35"/>
      <c r="M249" s="161"/>
      <c r="N249" s="162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247</v>
      </c>
      <c r="AU249" s="19" t="s">
        <v>79</v>
      </c>
    </row>
    <row r="250" spans="1:65" s="2" customFormat="1" ht="33" customHeight="1">
      <c r="A250" s="34"/>
      <c r="B250" s="144"/>
      <c r="C250" s="145" t="s">
        <v>472</v>
      </c>
      <c r="D250" s="145" t="s">
        <v>123</v>
      </c>
      <c r="E250" s="146" t="s">
        <v>473</v>
      </c>
      <c r="F250" s="147" t="s">
        <v>474</v>
      </c>
      <c r="G250" s="148" t="s">
        <v>475</v>
      </c>
      <c r="H250" s="149">
        <v>21.6</v>
      </c>
      <c r="I250" s="150"/>
      <c r="J250" s="151">
        <f>ROUND(I250*H250,2)</f>
        <v>0</v>
      </c>
      <c r="K250" s="147" t="s">
        <v>244</v>
      </c>
      <c r="L250" s="35"/>
      <c r="M250" s="152" t="s">
        <v>3</v>
      </c>
      <c r="N250" s="153" t="s">
        <v>41</v>
      </c>
      <c r="O250" s="55"/>
      <c r="P250" s="154">
        <f>O250*H250</f>
        <v>0</v>
      </c>
      <c r="Q250" s="154">
        <v>0</v>
      </c>
      <c r="R250" s="154">
        <f>Q250*H250</f>
        <v>0</v>
      </c>
      <c r="S250" s="154">
        <v>0</v>
      </c>
      <c r="T250" s="155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56" t="s">
        <v>120</v>
      </c>
      <c r="AT250" s="156" t="s">
        <v>123</v>
      </c>
      <c r="AU250" s="156" t="s">
        <v>79</v>
      </c>
      <c r="AY250" s="19" t="s">
        <v>121</v>
      </c>
      <c r="BE250" s="157">
        <f>IF(N250="základní",J250,0)</f>
        <v>0</v>
      </c>
      <c r="BF250" s="157">
        <f>IF(N250="snížená",J250,0)</f>
        <v>0</v>
      </c>
      <c r="BG250" s="157">
        <f>IF(N250="zákl. přenesená",J250,0)</f>
        <v>0</v>
      </c>
      <c r="BH250" s="157">
        <f>IF(N250="sníž. přenesená",J250,0)</f>
        <v>0</v>
      </c>
      <c r="BI250" s="157">
        <f>IF(N250="nulová",J250,0)</f>
        <v>0</v>
      </c>
      <c r="BJ250" s="19" t="s">
        <v>77</v>
      </c>
      <c r="BK250" s="157">
        <f>ROUND(I250*H250,2)</f>
        <v>0</v>
      </c>
      <c r="BL250" s="19" t="s">
        <v>120</v>
      </c>
      <c r="BM250" s="156" t="s">
        <v>476</v>
      </c>
    </row>
    <row r="251" spans="1:65" s="2" customFormat="1" ht="29.25">
      <c r="A251" s="34"/>
      <c r="B251" s="35"/>
      <c r="C251" s="34"/>
      <c r="D251" s="158" t="s">
        <v>129</v>
      </c>
      <c r="E251" s="34"/>
      <c r="F251" s="159" t="s">
        <v>477</v>
      </c>
      <c r="G251" s="34"/>
      <c r="H251" s="34"/>
      <c r="I251" s="160"/>
      <c r="J251" s="34"/>
      <c r="K251" s="34"/>
      <c r="L251" s="35"/>
      <c r="M251" s="161"/>
      <c r="N251" s="162"/>
      <c r="O251" s="55"/>
      <c r="P251" s="55"/>
      <c r="Q251" s="55"/>
      <c r="R251" s="55"/>
      <c r="S251" s="55"/>
      <c r="T251" s="56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9" t="s">
        <v>129</v>
      </c>
      <c r="AU251" s="19" t="s">
        <v>79</v>
      </c>
    </row>
    <row r="252" spans="1:65" s="2" customFormat="1">
      <c r="A252" s="34"/>
      <c r="B252" s="35"/>
      <c r="C252" s="34"/>
      <c r="D252" s="168" t="s">
        <v>247</v>
      </c>
      <c r="E252" s="34"/>
      <c r="F252" s="169" t="s">
        <v>478</v>
      </c>
      <c r="G252" s="34"/>
      <c r="H252" s="34"/>
      <c r="I252" s="160"/>
      <c r="J252" s="34"/>
      <c r="K252" s="34"/>
      <c r="L252" s="35"/>
      <c r="M252" s="161"/>
      <c r="N252" s="162"/>
      <c r="O252" s="55"/>
      <c r="P252" s="55"/>
      <c r="Q252" s="55"/>
      <c r="R252" s="55"/>
      <c r="S252" s="55"/>
      <c r="T252" s="56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9" t="s">
        <v>247</v>
      </c>
      <c r="AU252" s="19" t="s">
        <v>79</v>
      </c>
    </row>
    <row r="253" spans="1:65" s="14" customFormat="1">
      <c r="B253" s="177"/>
      <c r="D253" s="158" t="s">
        <v>249</v>
      </c>
      <c r="F253" s="179" t="s">
        <v>479</v>
      </c>
      <c r="H253" s="180">
        <v>21.6</v>
      </c>
      <c r="I253" s="181"/>
      <c r="L253" s="177"/>
      <c r="M253" s="182"/>
      <c r="N253" s="183"/>
      <c r="O253" s="183"/>
      <c r="P253" s="183"/>
      <c r="Q253" s="183"/>
      <c r="R253" s="183"/>
      <c r="S253" s="183"/>
      <c r="T253" s="184"/>
      <c r="AT253" s="178" t="s">
        <v>249</v>
      </c>
      <c r="AU253" s="178" t="s">
        <v>79</v>
      </c>
      <c r="AV253" s="14" t="s">
        <v>79</v>
      </c>
      <c r="AW253" s="14" t="s">
        <v>4</v>
      </c>
      <c r="AX253" s="14" t="s">
        <v>77</v>
      </c>
      <c r="AY253" s="178" t="s">
        <v>121</v>
      </c>
    </row>
    <row r="254" spans="1:65" s="2" customFormat="1" ht="16.5" customHeight="1">
      <c r="A254" s="34"/>
      <c r="B254" s="144"/>
      <c r="C254" s="145" t="s">
        <v>480</v>
      </c>
      <c r="D254" s="145" t="s">
        <v>123</v>
      </c>
      <c r="E254" s="146" t="s">
        <v>481</v>
      </c>
      <c r="F254" s="147" t="s">
        <v>482</v>
      </c>
      <c r="G254" s="148" t="s">
        <v>297</v>
      </c>
      <c r="H254" s="149">
        <v>12</v>
      </c>
      <c r="I254" s="150"/>
      <c r="J254" s="151">
        <f>ROUND(I254*H254,2)</f>
        <v>0</v>
      </c>
      <c r="K254" s="147" t="s">
        <v>244</v>
      </c>
      <c r="L254" s="35"/>
      <c r="M254" s="152" t="s">
        <v>3</v>
      </c>
      <c r="N254" s="153" t="s">
        <v>41</v>
      </c>
      <c r="O254" s="55"/>
      <c r="P254" s="154">
        <f>O254*H254</f>
        <v>0</v>
      </c>
      <c r="Q254" s="154">
        <v>0</v>
      </c>
      <c r="R254" s="154">
        <f>Q254*H254</f>
        <v>0</v>
      </c>
      <c r="S254" s="154">
        <v>0</v>
      </c>
      <c r="T254" s="15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56" t="s">
        <v>120</v>
      </c>
      <c r="AT254" s="156" t="s">
        <v>123</v>
      </c>
      <c r="AU254" s="156" t="s">
        <v>79</v>
      </c>
      <c r="AY254" s="19" t="s">
        <v>121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9" t="s">
        <v>77</v>
      </c>
      <c r="BK254" s="157">
        <f>ROUND(I254*H254,2)</f>
        <v>0</v>
      </c>
      <c r="BL254" s="19" t="s">
        <v>120</v>
      </c>
      <c r="BM254" s="156" t="s">
        <v>483</v>
      </c>
    </row>
    <row r="255" spans="1:65" s="2" customFormat="1" ht="19.5">
      <c r="A255" s="34"/>
      <c r="B255" s="35"/>
      <c r="C255" s="34"/>
      <c r="D255" s="158" t="s">
        <v>129</v>
      </c>
      <c r="E255" s="34"/>
      <c r="F255" s="159" t="s">
        <v>484</v>
      </c>
      <c r="G255" s="34"/>
      <c r="H255" s="34"/>
      <c r="I255" s="160"/>
      <c r="J255" s="34"/>
      <c r="K255" s="34"/>
      <c r="L255" s="35"/>
      <c r="M255" s="161"/>
      <c r="N255" s="162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129</v>
      </c>
      <c r="AU255" s="19" t="s">
        <v>79</v>
      </c>
    </row>
    <row r="256" spans="1:65" s="2" customFormat="1">
      <c r="A256" s="34"/>
      <c r="B256" s="35"/>
      <c r="C256" s="34"/>
      <c r="D256" s="168" t="s">
        <v>247</v>
      </c>
      <c r="E256" s="34"/>
      <c r="F256" s="169" t="s">
        <v>485</v>
      </c>
      <c r="G256" s="34"/>
      <c r="H256" s="34"/>
      <c r="I256" s="160"/>
      <c r="J256" s="34"/>
      <c r="K256" s="34"/>
      <c r="L256" s="35"/>
      <c r="M256" s="161"/>
      <c r="N256" s="162"/>
      <c r="O256" s="55"/>
      <c r="P256" s="55"/>
      <c r="Q256" s="55"/>
      <c r="R256" s="55"/>
      <c r="S256" s="55"/>
      <c r="T256" s="56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247</v>
      </c>
      <c r="AU256" s="19" t="s">
        <v>79</v>
      </c>
    </row>
    <row r="257" spans="1:65" s="12" customFormat="1" ht="22.9" customHeight="1">
      <c r="B257" s="131"/>
      <c r="D257" s="132" t="s">
        <v>69</v>
      </c>
      <c r="E257" s="142" t="s">
        <v>147</v>
      </c>
      <c r="F257" s="142" t="s">
        <v>486</v>
      </c>
      <c r="I257" s="134"/>
      <c r="J257" s="143">
        <f>BK257</f>
        <v>0</v>
      </c>
      <c r="L257" s="131"/>
      <c r="M257" s="136"/>
      <c r="N257" s="137"/>
      <c r="O257" s="137"/>
      <c r="P257" s="138">
        <f>SUM(P258:P300)</f>
        <v>0</v>
      </c>
      <c r="Q257" s="137"/>
      <c r="R257" s="138">
        <f>SUM(R258:R300)</f>
        <v>30.057911999999998</v>
      </c>
      <c r="S257" s="137"/>
      <c r="T257" s="139">
        <f>SUM(T258:T300)</f>
        <v>10.545</v>
      </c>
      <c r="AR257" s="132" t="s">
        <v>77</v>
      </c>
      <c r="AT257" s="140" t="s">
        <v>69</v>
      </c>
      <c r="AU257" s="140" t="s">
        <v>77</v>
      </c>
      <c r="AY257" s="132" t="s">
        <v>121</v>
      </c>
      <c r="BK257" s="141">
        <f>SUM(BK258:BK300)</f>
        <v>0</v>
      </c>
    </row>
    <row r="258" spans="1:65" s="2" customFormat="1" ht="24.2" customHeight="1">
      <c r="A258" s="34"/>
      <c r="B258" s="144"/>
      <c r="C258" s="145" t="s">
        <v>487</v>
      </c>
      <c r="D258" s="145" t="s">
        <v>123</v>
      </c>
      <c r="E258" s="146" t="s">
        <v>488</v>
      </c>
      <c r="F258" s="147" t="s">
        <v>489</v>
      </c>
      <c r="G258" s="148" t="s">
        <v>243</v>
      </c>
      <c r="H258" s="149">
        <v>55.5</v>
      </c>
      <c r="I258" s="150"/>
      <c r="J258" s="151">
        <f>ROUND(I258*H258,2)</f>
        <v>0</v>
      </c>
      <c r="K258" s="147" t="s">
        <v>244</v>
      </c>
      <c r="L258" s="35"/>
      <c r="M258" s="152" t="s">
        <v>3</v>
      </c>
      <c r="N258" s="153" t="s">
        <v>41</v>
      </c>
      <c r="O258" s="55"/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56" t="s">
        <v>120</v>
      </c>
      <c r="AT258" s="156" t="s">
        <v>123</v>
      </c>
      <c r="AU258" s="156" t="s">
        <v>79</v>
      </c>
      <c r="AY258" s="19" t="s">
        <v>121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9" t="s">
        <v>77</v>
      </c>
      <c r="BK258" s="157">
        <f>ROUND(I258*H258,2)</f>
        <v>0</v>
      </c>
      <c r="BL258" s="19" t="s">
        <v>120</v>
      </c>
      <c r="BM258" s="156" t="s">
        <v>490</v>
      </c>
    </row>
    <row r="259" spans="1:65" s="2" customFormat="1" ht="19.5">
      <c r="A259" s="34"/>
      <c r="B259" s="35"/>
      <c r="C259" s="34"/>
      <c r="D259" s="158" t="s">
        <v>129</v>
      </c>
      <c r="E259" s="34"/>
      <c r="F259" s="159" t="s">
        <v>491</v>
      </c>
      <c r="G259" s="34"/>
      <c r="H259" s="34"/>
      <c r="I259" s="160"/>
      <c r="J259" s="34"/>
      <c r="K259" s="34"/>
      <c r="L259" s="35"/>
      <c r="M259" s="161"/>
      <c r="N259" s="162"/>
      <c r="O259" s="55"/>
      <c r="P259" s="55"/>
      <c r="Q259" s="55"/>
      <c r="R259" s="55"/>
      <c r="S259" s="55"/>
      <c r="T259" s="56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129</v>
      </c>
      <c r="AU259" s="19" t="s">
        <v>79</v>
      </c>
    </row>
    <row r="260" spans="1:65" s="2" customFormat="1">
      <c r="A260" s="34"/>
      <c r="B260" s="35"/>
      <c r="C260" s="34"/>
      <c r="D260" s="168" t="s">
        <v>247</v>
      </c>
      <c r="E260" s="34"/>
      <c r="F260" s="169" t="s">
        <v>492</v>
      </c>
      <c r="G260" s="34"/>
      <c r="H260" s="34"/>
      <c r="I260" s="160"/>
      <c r="J260" s="34"/>
      <c r="K260" s="34"/>
      <c r="L260" s="35"/>
      <c r="M260" s="161"/>
      <c r="N260" s="162"/>
      <c r="O260" s="55"/>
      <c r="P260" s="55"/>
      <c r="Q260" s="55"/>
      <c r="R260" s="55"/>
      <c r="S260" s="55"/>
      <c r="T260" s="56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247</v>
      </c>
      <c r="AU260" s="19" t="s">
        <v>79</v>
      </c>
    </row>
    <row r="261" spans="1:65" s="13" customFormat="1">
      <c r="B261" s="170"/>
      <c r="D261" s="158" t="s">
        <v>249</v>
      </c>
      <c r="E261" s="171" t="s">
        <v>3</v>
      </c>
      <c r="F261" s="172" t="s">
        <v>493</v>
      </c>
      <c r="H261" s="171" t="s">
        <v>3</v>
      </c>
      <c r="I261" s="173"/>
      <c r="L261" s="170"/>
      <c r="M261" s="174"/>
      <c r="N261" s="175"/>
      <c r="O261" s="175"/>
      <c r="P261" s="175"/>
      <c r="Q261" s="175"/>
      <c r="R261" s="175"/>
      <c r="S261" s="175"/>
      <c r="T261" s="176"/>
      <c r="AT261" s="171" t="s">
        <v>249</v>
      </c>
      <c r="AU261" s="171" t="s">
        <v>79</v>
      </c>
      <c r="AV261" s="13" t="s">
        <v>77</v>
      </c>
      <c r="AW261" s="13" t="s">
        <v>32</v>
      </c>
      <c r="AX261" s="13" t="s">
        <v>70</v>
      </c>
      <c r="AY261" s="171" t="s">
        <v>121</v>
      </c>
    </row>
    <row r="262" spans="1:65" s="14" customFormat="1">
      <c r="B262" s="177"/>
      <c r="D262" s="158" t="s">
        <v>249</v>
      </c>
      <c r="E262" s="178" t="s">
        <v>3</v>
      </c>
      <c r="F262" s="179" t="s">
        <v>494</v>
      </c>
      <c r="H262" s="180">
        <v>55.5</v>
      </c>
      <c r="I262" s="181"/>
      <c r="L262" s="177"/>
      <c r="M262" s="182"/>
      <c r="N262" s="183"/>
      <c r="O262" s="183"/>
      <c r="P262" s="183"/>
      <c r="Q262" s="183"/>
      <c r="R262" s="183"/>
      <c r="S262" s="183"/>
      <c r="T262" s="184"/>
      <c r="AT262" s="178" t="s">
        <v>249</v>
      </c>
      <c r="AU262" s="178" t="s">
        <v>79</v>
      </c>
      <c r="AV262" s="14" t="s">
        <v>79</v>
      </c>
      <c r="AW262" s="14" t="s">
        <v>32</v>
      </c>
      <c r="AX262" s="14" t="s">
        <v>77</v>
      </c>
      <c r="AY262" s="178" t="s">
        <v>121</v>
      </c>
    </row>
    <row r="263" spans="1:65" s="2" customFormat="1" ht="16.5" customHeight="1">
      <c r="A263" s="34"/>
      <c r="B263" s="144"/>
      <c r="C263" s="193" t="s">
        <v>495</v>
      </c>
      <c r="D263" s="193" t="s">
        <v>496</v>
      </c>
      <c r="E263" s="194" t="s">
        <v>497</v>
      </c>
      <c r="F263" s="195" t="s">
        <v>498</v>
      </c>
      <c r="G263" s="196" t="s">
        <v>499</v>
      </c>
      <c r="H263" s="197">
        <v>1.1100000000000001</v>
      </c>
      <c r="I263" s="198"/>
      <c r="J263" s="199">
        <f>ROUND(I263*H263,2)</f>
        <v>0</v>
      </c>
      <c r="K263" s="195" t="s">
        <v>244</v>
      </c>
      <c r="L263" s="200"/>
      <c r="M263" s="201" t="s">
        <v>3</v>
      </c>
      <c r="N263" s="202" t="s">
        <v>41</v>
      </c>
      <c r="O263" s="55"/>
      <c r="P263" s="154">
        <f>O263*H263</f>
        <v>0</v>
      </c>
      <c r="Q263" s="154">
        <v>1E-3</v>
      </c>
      <c r="R263" s="154">
        <f>Q263*H263</f>
        <v>1.1100000000000001E-3</v>
      </c>
      <c r="S263" s="154">
        <v>0</v>
      </c>
      <c r="T263" s="155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56" t="s">
        <v>162</v>
      </c>
      <c r="AT263" s="156" t="s">
        <v>496</v>
      </c>
      <c r="AU263" s="156" t="s">
        <v>79</v>
      </c>
      <c r="AY263" s="19" t="s">
        <v>121</v>
      </c>
      <c r="BE263" s="157">
        <f>IF(N263="základní",J263,0)</f>
        <v>0</v>
      </c>
      <c r="BF263" s="157">
        <f>IF(N263="snížená",J263,0)</f>
        <v>0</v>
      </c>
      <c r="BG263" s="157">
        <f>IF(N263="zákl. přenesená",J263,0)</f>
        <v>0</v>
      </c>
      <c r="BH263" s="157">
        <f>IF(N263="sníž. přenesená",J263,0)</f>
        <v>0</v>
      </c>
      <c r="BI263" s="157">
        <f>IF(N263="nulová",J263,0)</f>
        <v>0</v>
      </c>
      <c r="BJ263" s="19" t="s">
        <v>77</v>
      </c>
      <c r="BK263" s="157">
        <f>ROUND(I263*H263,2)</f>
        <v>0</v>
      </c>
      <c r="BL263" s="19" t="s">
        <v>120</v>
      </c>
      <c r="BM263" s="156" t="s">
        <v>500</v>
      </c>
    </row>
    <row r="264" spans="1:65" s="2" customFormat="1">
      <c r="A264" s="34"/>
      <c r="B264" s="35"/>
      <c r="C264" s="34"/>
      <c r="D264" s="158" t="s">
        <v>129</v>
      </c>
      <c r="E264" s="34"/>
      <c r="F264" s="159" t="s">
        <v>498</v>
      </c>
      <c r="G264" s="34"/>
      <c r="H264" s="34"/>
      <c r="I264" s="160"/>
      <c r="J264" s="34"/>
      <c r="K264" s="34"/>
      <c r="L264" s="35"/>
      <c r="M264" s="161"/>
      <c r="N264" s="162"/>
      <c r="O264" s="55"/>
      <c r="P264" s="55"/>
      <c r="Q264" s="55"/>
      <c r="R264" s="55"/>
      <c r="S264" s="55"/>
      <c r="T264" s="56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9" t="s">
        <v>129</v>
      </c>
      <c r="AU264" s="19" t="s">
        <v>79</v>
      </c>
    </row>
    <row r="265" spans="1:65" s="14" customFormat="1">
      <c r="B265" s="177"/>
      <c r="D265" s="158" t="s">
        <v>249</v>
      </c>
      <c r="F265" s="179" t="s">
        <v>501</v>
      </c>
      <c r="H265" s="180">
        <v>1.1100000000000001</v>
      </c>
      <c r="I265" s="181"/>
      <c r="L265" s="177"/>
      <c r="M265" s="182"/>
      <c r="N265" s="183"/>
      <c r="O265" s="183"/>
      <c r="P265" s="183"/>
      <c r="Q265" s="183"/>
      <c r="R265" s="183"/>
      <c r="S265" s="183"/>
      <c r="T265" s="184"/>
      <c r="AT265" s="178" t="s">
        <v>249</v>
      </c>
      <c r="AU265" s="178" t="s">
        <v>79</v>
      </c>
      <c r="AV265" s="14" t="s">
        <v>79</v>
      </c>
      <c r="AW265" s="14" t="s">
        <v>4</v>
      </c>
      <c r="AX265" s="14" t="s">
        <v>77</v>
      </c>
      <c r="AY265" s="178" t="s">
        <v>121</v>
      </c>
    </row>
    <row r="266" spans="1:65" s="2" customFormat="1" ht="21.75" customHeight="1">
      <c r="A266" s="34"/>
      <c r="B266" s="144"/>
      <c r="C266" s="145" t="s">
        <v>502</v>
      </c>
      <c r="D266" s="145" t="s">
        <v>123</v>
      </c>
      <c r="E266" s="146" t="s">
        <v>503</v>
      </c>
      <c r="F266" s="147" t="s">
        <v>504</v>
      </c>
      <c r="G266" s="148" t="s">
        <v>243</v>
      </c>
      <c r="H266" s="149">
        <v>55.5</v>
      </c>
      <c r="I266" s="150"/>
      <c r="J266" s="151">
        <f>ROUND(I266*H266,2)</f>
        <v>0</v>
      </c>
      <c r="K266" s="147" t="s">
        <v>244</v>
      </c>
      <c r="L266" s="35"/>
      <c r="M266" s="152" t="s">
        <v>3</v>
      </c>
      <c r="N266" s="153" t="s">
        <v>41</v>
      </c>
      <c r="O266" s="55"/>
      <c r="P266" s="154">
        <f>O266*H266</f>
        <v>0</v>
      </c>
      <c r="Q266" s="154">
        <v>0</v>
      </c>
      <c r="R266" s="154">
        <f>Q266*H266</f>
        <v>0</v>
      </c>
      <c r="S266" s="154">
        <v>0</v>
      </c>
      <c r="T266" s="155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56" t="s">
        <v>120</v>
      </c>
      <c r="AT266" s="156" t="s">
        <v>123</v>
      </c>
      <c r="AU266" s="156" t="s">
        <v>79</v>
      </c>
      <c r="AY266" s="19" t="s">
        <v>121</v>
      </c>
      <c r="BE266" s="157">
        <f>IF(N266="základní",J266,0)</f>
        <v>0</v>
      </c>
      <c r="BF266" s="157">
        <f>IF(N266="snížená",J266,0)</f>
        <v>0</v>
      </c>
      <c r="BG266" s="157">
        <f>IF(N266="zákl. přenesená",J266,0)</f>
        <v>0</v>
      </c>
      <c r="BH266" s="157">
        <f>IF(N266="sníž. přenesená",J266,0)</f>
        <v>0</v>
      </c>
      <c r="BI266" s="157">
        <f>IF(N266="nulová",J266,0)</f>
        <v>0</v>
      </c>
      <c r="BJ266" s="19" t="s">
        <v>77</v>
      </c>
      <c r="BK266" s="157">
        <f>ROUND(I266*H266,2)</f>
        <v>0</v>
      </c>
      <c r="BL266" s="19" t="s">
        <v>120</v>
      </c>
      <c r="BM266" s="156" t="s">
        <v>505</v>
      </c>
    </row>
    <row r="267" spans="1:65" s="2" customFormat="1">
      <c r="A267" s="34"/>
      <c r="B267" s="35"/>
      <c r="C267" s="34"/>
      <c r="D267" s="158" t="s">
        <v>129</v>
      </c>
      <c r="E267" s="34"/>
      <c r="F267" s="159" t="s">
        <v>506</v>
      </c>
      <c r="G267" s="34"/>
      <c r="H267" s="34"/>
      <c r="I267" s="160"/>
      <c r="J267" s="34"/>
      <c r="K267" s="34"/>
      <c r="L267" s="35"/>
      <c r="M267" s="161"/>
      <c r="N267" s="162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129</v>
      </c>
      <c r="AU267" s="19" t="s">
        <v>79</v>
      </c>
    </row>
    <row r="268" spans="1:65" s="2" customFormat="1">
      <c r="A268" s="34"/>
      <c r="B268" s="35"/>
      <c r="C268" s="34"/>
      <c r="D268" s="168" t="s">
        <v>247</v>
      </c>
      <c r="E268" s="34"/>
      <c r="F268" s="169" t="s">
        <v>507</v>
      </c>
      <c r="G268" s="34"/>
      <c r="H268" s="34"/>
      <c r="I268" s="160"/>
      <c r="J268" s="34"/>
      <c r="K268" s="34"/>
      <c r="L268" s="35"/>
      <c r="M268" s="161"/>
      <c r="N268" s="162"/>
      <c r="O268" s="55"/>
      <c r="P268" s="55"/>
      <c r="Q268" s="55"/>
      <c r="R268" s="55"/>
      <c r="S268" s="55"/>
      <c r="T268" s="56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9" t="s">
        <v>247</v>
      </c>
      <c r="AU268" s="19" t="s">
        <v>79</v>
      </c>
    </row>
    <row r="269" spans="1:65" s="2" customFormat="1" ht="33" customHeight="1">
      <c r="A269" s="34"/>
      <c r="B269" s="144"/>
      <c r="C269" s="145" t="s">
        <v>508</v>
      </c>
      <c r="D269" s="145" t="s">
        <v>123</v>
      </c>
      <c r="E269" s="146" t="s">
        <v>509</v>
      </c>
      <c r="F269" s="147" t="s">
        <v>510</v>
      </c>
      <c r="G269" s="148" t="s">
        <v>243</v>
      </c>
      <c r="H269" s="149">
        <v>55.5</v>
      </c>
      <c r="I269" s="150"/>
      <c r="J269" s="151">
        <f>ROUND(I269*H269,2)</f>
        <v>0</v>
      </c>
      <c r="K269" s="147" t="s">
        <v>244</v>
      </c>
      <c r="L269" s="35"/>
      <c r="M269" s="152" t="s">
        <v>3</v>
      </c>
      <c r="N269" s="153" t="s">
        <v>41</v>
      </c>
      <c r="O269" s="55"/>
      <c r="P269" s="154">
        <f>O269*H269</f>
        <v>0</v>
      </c>
      <c r="Q269" s="154">
        <v>0</v>
      </c>
      <c r="R269" s="154">
        <f>Q269*H269</f>
        <v>0</v>
      </c>
      <c r="S269" s="154">
        <v>0</v>
      </c>
      <c r="T269" s="155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56" t="s">
        <v>120</v>
      </c>
      <c r="AT269" s="156" t="s">
        <v>123</v>
      </c>
      <c r="AU269" s="156" t="s">
        <v>79</v>
      </c>
      <c r="AY269" s="19" t="s">
        <v>121</v>
      </c>
      <c r="BE269" s="157">
        <f>IF(N269="základní",J269,0)</f>
        <v>0</v>
      </c>
      <c r="BF269" s="157">
        <f>IF(N269="snížená",J269,0)</f>
        <v>0</v>
      </c>
      <c r="BG269" s="157">
        <f>IF(N269="zákl. přenesená",J269,0)</f>
        <v>0</v>
      </c>
      <c r="BH269" s="157">
        <f>IF(N269="sníž. přenesená",J269,0)</f>
        <v>0</v>
      </c>
      <c r="BI269" s="157">
        <f>IF(N269="nulová",J269,0)</f>
        <v>0</v>
      </c>
      <c r="BJ269" s="19" t="s">
        <v>77</v>
      </c>
      <c r="BK269" s="157">
        <f>ROUND(I269*H269,2)</f>
        <v>0</v>
      </c>
      <c r="BL269" s="19" t="s">
        <v>120</v>
      </c>
      <c r="BM269" s="156" t="s">
        <v>511</v>
      </c>
    </row>
    <row r="270" spans="1:65" s="2" customFormat="1" ht="29.25">
      <c r="A270" s="34"/>
      <c r="B270" s="35"/>
      <c r="C270" s="34"/>
      <c r="D270" s="158" t="s">
        <v>129</v>
      </c>
      <c r="E270" s="34"/>
      <c r="F270" s="159" t="s">
        <v>512</v>
      </c>
      <c r="G270" s="34"/>
      <c r="H270" s="34"/>
      <c r="I270" s="160"/>
      <c r="J270" s="34"/>
      <c r="K270" s="34"/>
      <c r="L270" s="35"/>
      <c r="M270" s="161"/>
      <c r="N270" s="162"/>
      <c r="O270" s="55"/>
      <c r="P270" s="55"/>
      <c r="Q270" s="55"/>
      <c r="R270" s="55"/>
      <c r="S270" s="55"/>
      <c r="T270" s="56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9" t="s">
        <v>129</v>
      </c>
      <c r="AU270" s="19" t="s">
        <v>79</v>
      </c>
    </row>
    <row r="271" spans="1:65" s="2" customFormat="1">
      <c r="A271" s="34"/>
      <c r="B271" s="35"/>
      <c r="C271" s="34"/>
      <c r="D271" s="168" t="s">
        <v>247</v>
      </c>
      <c r="E271" s="34"/>
      <c r="F271" s="169" t="s">
        <v>513</v>
      </c>
      <c r="G271" s="34"/>
      <c r="H271" s="34"/>
      <c r="I271" s="160"/>
      <c r="J271" s="34"/>
      <c r="K271" s="34"/>
      <c r="L271" s="35"/>
      <c r="M271" s="161"/>
      <c r="N271" s="162"/>
      <c r="O271" s="55"/>
      <c r="P271" s="55"/>
      <c r="Q271" s="55"/>
      <c r="R271" s="55"/>
      <c r="S271" s="55"/>
      <c r="T271" s="56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247</v>
      </c>
      <c r="AU271" s="19" t="s">
        <v>79</v>
      </c>
    </row>
    <row r="272" spans="1:65" s="13" customFormat="1">
      <c r="B272" s="170"/>
      <c r="D272" s="158" t="s">
        <v>249</v>
      </c>
      <c r="E272" s="171" t="s">
        <v>3</v>
      </c>
      <c r="F272" s="172" t="s">
        <v>493</v>
      </c>
      <c r="H272" s="171" t="s">
        <v>3</v>
      </c>
      <c r="I272" s="173"/>
      <c r="L272" s="170"/>
      <c r="M272" s="174"/>
      <c r="N272" s="175"/>
      <c r="O272" s="175"/>
      <c r="P272" s="175"/>
      <c r="Q272" s="175"/>
      <c r="R272" s="175"/>
      <c r="S272" s="175"/>
      <c r="T272" s="176"/>
      <c r="AT272" s="171" t="s">
        <v>249</v>
      </c>
      <c r="AU272" s="171" t="s">
        <v>79</v>
      </c>
      <c r="AV272" s="13" t="s">
        <v>77</v>
      </c>
      <c r="AW272" s="13" t="s">
        <v>32</v>
      </c>
      <c r="AX272" s="13" t="s">
        <v>70</v>
      </c>
      <c r="AY272" s="171" t="s">
        <v>121</v>
      </c>
    </row>
    <row r="273" spans="1:65" s="14" customFormat="1">
      <c r="B273" s="177"/>
      <c r="D273" s="158" t="s">
        <v>249</v>
      </c>
      <c r="E273" s="178" t="s">
        <v>3</v>
      </c>
      <c r="F273" s="179" t="s">
        <v>494</v>
      </c>
      <c r="H273" s="180">
        <v>55.5</v>
      </c>
      <c r="I273" s="181"/>
      <c r="L273" s="177"/>
      <c r="M273" s="182"/>
      <c r="N273" s="183"/>
      <c r="O273" s="183"/>
      <c r="P273" s="183"/>
      <c r="Q273" s="183"/>
      <c r="R273" s="183"/>
      <c r="S273" s="183"/>
      <c r="T273" s="184"/>
      <c r="AT273" s="178" t="s">
        <v>249</v>
      </c>
      <c r="AU273" s="178" t="s">
        <v>79</v>
      </c>
      <c r="AV273" s="14" t="s">
        <v>79</v>
      </c>
      <c r="AW273" s="14" t="s">
        <v>32</v>
      </c>
      <c r="AX273" s="14" t="s">
        <v>77</v>
      </c>
      <c r="AY273" s="178" t="s">
        <v>121</v>
      </c>
    </row>
    <row r="274" spans="1:65" s="2" customFormat="1" ht="16.5" customHeight="1">
      <c r="A274" s="34"/>
      <c r="B274" s="144"/>
      <c r="C274" s="193" t="s">
        <v>514</v>
      </c>
      <c r="D274" s="193" t="s">
        <v>496</v>
      </c>
      <c r="E274" s="194" t="s">
        <v>515</v>
      </c>
      <c r="F274" s="195" t="s">
        <v>516</v>
      </c>
      <c r="G274" s="196" t="s">
        <v>475</v>
      </c>
      <c r="H274" s="197">
        <v>29.97</v>
      </c>
      <c r="I274" s="198"/>
      <c r="J274" s="199">
        <f>ROUND(I274*H274,2)</f>
        <v>0</v>
      </c>
      <c r="K274" s="195" t="s">
        <v>244</v>
      </c>
      <c r="L274" s="200"/>
      <c r="M274" s="201" t="s">
        <v>3</v>
      </c>
      <c r="N274" s="202" t="s">
        <v>41</v>
      </c>
      <c r="O274" s="55"/>
      <c r="P274" s="154">
        <f>O274*H274</f>
        <v>0</v>
      </c>
      <c r="Q274" s="154">
        <v>1</v>
      </c>
      <c r="R274" s="154">
        <f>Q274*H274</f>
        <v>29.97</v>
      </c>
      <c r="S274" s="154">
        <v>0</v>
      </c>
      <c r="T274" s="155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56" t="s">
        <v>162</v>
      </c>
      <c r="AT274" s="156" t="s">
        <v>496</v>
      </c>
      <c r="AU274" s="156" t="s">
        <v>79</v>
      </c>
      <c r="AY274" s="19" t="s">
        <v>121</v>
      </c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19" t="s">
        <v>77</v>
      </c>
      <c r="BK274" s="157">
        <f>ROUND(I274*H274,2)</f>
        <v>0</v>
      </c>
      <c r="BL274" s="19" t="s">
        <v>120</v>
      </c>
      <c r="BM274" s="156" t="s">
        <v>517</v>
      </c>
    </row>
    <row r="275" spans="1:65" s="2" customFormat="1">
      <c r="A275" s="34"/>
      <c r="B275" s="35"/>
      <c r="C275" s="34"/>
      <c r="D275" s="158" t="s">
        <v>129</v>
      </c>
      <c r="E275" s="34"/>
      <c r="F275" s="159" t="s">
        <v>516</v>
      </c>
      <c r="G275" s="34"/>
      <c r="H275" s="34"/>
      <c r="I275" s="160"/>
      <c r="J275" s="34"/>
      <c r="K275" s="34"/>
      <c r="L275" s="35"/>
      <c r="M275" s="161"/>
      <c r="N275" s="162"/>
      <c r="O275" s="55"/>
      <c r="P275" s="55"/>
      <c r="Q275" s="55"/>
      <c r="R275" s="55"/>
      <c r="S275" s="55"/>
      <c r="T275" s="56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9" t="s">
        <v>129</v>
      </c>
      <c r="AU275" s="19" t="s">
        <v>79</v>
      </c>
    </row>
    <row r="276" spans="1:65" s="13" customFormat="1">
      <c r="B276" s="170"/>
      <c r="D276" s="158" t="s">
        <v>249</v>
      </c>
      <c r="E276" s="171" t="s">
        <v>3</v>
      </c>
      <c r="F276" s="172" t="s">
        <v>493</v>
      </c>
      <c r="H276" s="171" t="s">
        <v>3</v>
      </c>
      <c r="I276" s="173"/>
      <c r="L276" s="170"/>
      <c r="M276" s="174"/>
      <c r="N276" s="175"/>
      <c r="O276" s="175"/>
      <c r="P276" s="175"/>
      <c r="Q276" s="175"/>
      <c r="R276" s="175"/>
      <c r="S276" s="175"/>
      <c r="T276" s="176"/>
      <c r="AT276" s="171" t="s">
        <v>249</v>
      </c>
      <c r="AU276" s="171" t="s">
        <v>79</v>
      </c>
      <c r="AV276" s="13" t="s">
        <v>77</v>
      </c>
      <c r="AW276" s="13" t="s">
        <v>32</v>
      </c>
      <c r="AX276" s="13" t="s">
        <v>70</v>
      </c>
      <c r="AY276" s="171" t="s">
        <v>121</v>
      </c>
    </row>
    <row r="277" spans="1:65" s="14" customFormat="1">
      <c r="B277" s="177"/>
      <c r="D277" s="158" t="s">
        <v>249</v>
      </c>
      <c r="E277" s="178" t="s">
        <v>3</v>
      </c>
      <c r="F277" s="179" t="s">
        <v>518</v>
      </c>
      <c r="H277" s="180">
        <v>16.649999999999999</v>
      </c>
      <c r="I277" s="181"/>
      <c r="L277" s="177"/>
      <c r="M277" s="182"/>
      <c r="N277" s="183"/>
      <c r="O277" s="183"/>
      <c r="P277" s="183"/>
      <c r="Q277" s="183"/>
      <c r="R277" s="183"/>
      <c r="S277" s="183"/>
      <c r="T277" s="184"/>
      <c r="AT277" s="178" t="s">
        <v>249</v>
      </c>
      <c r="AU277" s="178" t="s">
        <v>79</v>
      </c>
      <c r="AV277" s="14" t="s">
        <v>79</v>
      </c>
      <c r="AW277" s="14" t="s">
        <v>32</v>
      </c>
      <c r="AX277" s="14" t="s">
        <v>77</v>
      </c>
      <c r="AY277" s="178" t="s">
        <v>121</v>
      </c>
    </row>
    <row r="278" spans="1:65" s="14" customFormat="1">
      <c r="B278" s="177"/>
      <c r="D278" s="158" t="s">
        <v>249</v>
      </c>
      <c r="F278" s="179" t="s">
        <v>519</v>
      </c>
      <c r="H278" s="180">
        <v>29.97</v>
      </c>
      <c r="I278" s="181"/>
      <c r="L278" s="177"/>
      <c r="M278" s="182"/>
      <c r="N278" s="183"/>
      <c r="O278" s="183"/>
      <c r="P278" s="183"/>
      <c r="Q278" s="183"/>
      <c r="R278" s="183"/>
      <c r="S278" s="183"/>
      <c r="T278" s="184"/>
      <c r="AT278" s="178" t="s">
        <v>249</v>
      </c>
      <c r="AU278" s="178" t="s">
        <v>79</v>
      </c>
      <c r="AV278" s="14" t="s">
        <v>79</v>
      </c>
      <c r="AW278" s="14" t="s">
        <v>4</v>
      </c>
      <c r="AX278" s="14" t="s">
        <v>77</v>
      </c>
      <c r="AY278" s="178" t="s">
        <v>121</v>
      </c>
    </row>
    <row r="279" spans="1:65" s="2" customFormat="1" ht="24.2" customHeight="1">
      <c r="A279" s="34"/>
      <c r="B279" s="144"/>
      <c r="C279" s="145" t="s">
        <v>520</v>
      </c>
      <c r="D279" s="145" t="s">
        <v>123</v>
      </c>
      <c r="E279" s="146" t="s">
        <v>521</v>
      </c>
      <c r="F279" s="147" t="s">
        <v>522</v>
      </c>
      <c r="G279" s="148" t="s">
        <v>523</v>
      </c>
      <c r="H279" s="149">
        <v>1</v>
      </c>
      <c r="I279" s="150"/>
      <c r="J279" s="151">
        <f>ROUND(I279*H279,2)</f>
        <v>0</v>
      </c>
      <c r="K279" s="147" t="s">
        <v>3</v>
      </c>
      <c r="L279" s="35"/>
      <c r="M279" s="152" t="s">
        <v>3</v>
      </c>
      <c r="N279" s="153" t="s">
        <v>41</v>
      </c>
      <c r="O279" s="55"/>
      <c r="P279" s="154">
        <f>O279*H279</f>
        <v>0</v>
      </c>
      <c r="Q279" s="154">
        <v>0</v>
      </c>
      <c r="R279" s="154">
        <f>Q279*H279</f>
        <v>0</v>
      </c>
      <c r="S279" s="154">
        <v>0</v>
      </c>
      <c r="T279" s="155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56" t="s">
        <v>120</v>
      </c>
      <c r="AT279" s="156" t="s">
        <v>123</v>
      </c>
      <c r="AU279" s="156" t="s">
        <v>79</v>
      </c>
      <c r="AY279" s="19" t="s">
        <v>121</v>
      </c>
      <c r="BE279" s="157">
        <f>IF(N279="základní",J279,0)</f>
        <v>0</v>
      </c>
      <c r="BF279" s="157">
        <f>IF(N279="snížená",J279,0)</f>
        <v>0</v>
      </c>
      <c r="BG279" s="157">
        <f>IF(N279="zákl. přenesená",J279,0)</f>
        <v>0</v>
      </c>
      <c r="BH279" s="157">
        <f>IF(N279="sníž. přenesená",J279,0)</f>
        <v>0</v>
      </c>
      <c r="BI279" s="157">
        <f>IF(N279="nulová",J279,0)</f>
        <v>0</v>
      </c>
      <c r="BJ279" s="19" t="s">
        <v>77</v>
      </c>
      <c r="BK279" s="157">
        <f>ROUND(I279*H279,2)</f>
        <v>0</v>
      </c>
      <c r="BL279" s="19" t="s">
        <v>120</v>
      </c>
      <c r="BM279" s="156" t="s">
        <v>524</v>
      </c>
    </row>
    <row r="280" spans="1:65" s="2" customFormat="1">
      <c r="A280" s="34"/>
      <c r="B280" s="35"/>
      <c r="C280" s="34"/>
      <c r="D280" s="158" t="s">
        <v>129</v>
      </c>
      <c r="E280" s="34"/>
      <c r="F280" s="159" t="s">
        <v>522</v>
      </c>
      <c r="G280" s="34"/>
      <c r="H280" s="34"/>
      <c r="I280" s="160"/>
      <c r="J280" s="34"/>
      <c r="K280" s="34"/>
      <c r="L280" s="35"/>
      <c r="M280" s="161"/>
      <c r="N280" s="162"/>
      <c r="O280" s="55"/>
      <c r="P280" s="55"/>
      <c r="Q280" s="55"/>
      <c r="R280" s="55"/>
      <c r="S280" s="55"/>
      <c r="T280" s="56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129</v>
      </c>
      <c r="AU280" s="19" t="s">
        <v>79</v>
      </c>
    </row>
    <row r="281" spans="1:65" s="2" customFormat="1" ht="48.75">
      <c r="A281" s="34"/>
      <c r="B281" s="35"/>
      <c r="C281" s="34"/>
      <c r="D281" s="158" t="s">
        <v>131</v>
      </c>
      <c r="E281" s="34"/>
      <c r="F281" s="163" t="s">
        <v>525</v>
      </c>
      <c r="G281" s="34"/>
      <c r="H281" s="34"/>
      <c r="I281" s="160"/>
      <c r="J281" s="34"/>
      <c r="K281" s="34"/>
      <c r="L281" s="35"/>
      <c r="M281" s="161"/>
      <c r="N281" s="162"/>
      <c r="O281" s="55"/>
      <c r="P281" s="55"/>
      <c r="Q281" s="55"/>
      <c r="R281" s="55"/>
      <c r="S281" s="55"/>
      <c r="T281" s="56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9" t="s">
        <v>131</v>
      </c>
      <c r="AU281" s="19" t="s">
        <v>79</v>
      </c>
    </row>
    <row r="282" spans="1:65" s="2" customFormat="1" ht="37.9" customHeight="1">
      <c r="A282" s="34"/>
      <c r="B282" s="144"/>
      <c r="C282" s="145" t="s">
        <v>526</v>
      </c>
      <c r="D282" s="145" t="s">
        <v>123</v>
      </c>
      <c r="E282" s="146" t="s">
        <v>527</v>
      </c>
      <c r="F282" s="147" t="s">
        <v>528</v>
      </c>
      <c r="G282" s="148" t="s">
        <v>523</v>
      </c>
      <c r="H282" s="149">
        <v>1</v>
      </c>
      <c r="I282" s="150"/>
      <c r="J282" s="151">
        <f>ROUND(I282*H282,2)</f>
        <v>0</v>
      </c>
      <c r="K282" s="147" t="s">
        <v>3</v>
      </c>
      <c r="L282" s="35"/>
      <c r="M282" s="152" t="s">
        <v>3</v>
      </c>
      <c r="N282" s="153" t="s">
        <v>41</v>
      </c>
      <c r="O282" s="55"/>
      <c r="P282" s="154">
        <f>O282*H282</f>
        <v>0</v>
      </c>
      <c r="Q282" s="154">
        <v>0</v>
      </c>
      <c r="R282" s="154">
        <f>Q282*H282</f>
        <v>0</v>
      </c>
      <c r="S282" s="154">
        <v>0</v>
      </c>
      <c r="T282" s="15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56" t="s">
        <v>120</v>
      </c>
      <c r="AT282" s="156" t="s">
        <v>123</v>
      </c>
      <c r="AU282" s="156" t="s">
        <v>79</v>
      </c>
      <c r="AY282" s="19" t="s">
        <v>121</v>
      </c>
      <c r="BE282" s="157">
        <f>IF(N282="základní",J282,0)</f>
        <v>0</v>
      </c>
      <c r="BF282" s="157">
        <f>IF(N282="snížená",J282,0)</f>
        <v>0</v>
      </c>
      <c r="BG282" s="157">
        <f>IF(N282="zákl. přenesená",J282,0)</f>
        <v>0</v>
      </c>
      <c r="BH282" s="157">
        <f>IF(N282="sníž. přenesená",J282,0)</f>
        <v>0</v>
      </c>
      <c r="BI282" s="157">
        <f>IF(N282="nulová",J282,0)</f>
        <v>0</v>
      </c>
      <c r="BJ282" s="19" t="s">
        <v>77</v>
      </c>
      <c r="BK282" s="157">
        <f>ROUND(I282*H282,2)</f>
        <v>0</v>
      </c>
      <c r="BL282" s="19" t="s">
        <v>120</v>
      </c>
      <c r="BM282" s="156" t="s">
        <v>529</v>
      </c>
    </row>
    <row r="283" spans="1:65" s="2" customFormat="1" ht="19.5">
      <c r="A283" s="34"/>
      <c r="B283" s="35"/>
      <c r="C283" s="34"/>
      <c r="D283" s="158" t="s">
        <v>129</v>
      </c>
      <c r="E283" s="34"/>
      <c r="F283" s="159" t="s">
        <v>528</v>
      </c>
      <c r="G283" s="34"/>
      <c r="H283" s="34"/>
      <c r="I283" s="160"/>
      <c r="J283" s="34"/>
      <c r="K283" s="34"/>
      <c r="L283" s="35"/>
      <c r="M283" s="161"/>
      <c r="N283" s="162"/>
      <c r="O283" s="55"/>
      <c r="P283" s="55"/>
      <c r="Q283" s="55"/>
      <c r="R283" s="55"/>
      <c r="S283" s="55"/>
      <c r="T283" s="5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129</v>
      </c>
      <c r="AU283" s="19" t="s">
        <v>79</v>
      </c>
    </row>
    <row r="284" spans="1:65" s="2" customFormat="1" ht="273">
      <c r="A284" s="34"/>
      <c r="B284" s="35"/>
      <c r="C284" s="34"/>
      <c r="D284" s="158" t="s">
        <v>131</v>
      </c>
      <c r="E284" s="34"/>
      <c r="F284" s="163" t="s">
        <v>530</v>
      </c>
      <c r="G284" s="34"/>
      <c r="H284" s="34"/>
      <c r="I284" s="160"/>
      <c r="J284" s="34"/>
      <c r="K284" s="34"/>
      <c r="L284" s="35"/>
      <c r="M284" s="161"/>
      <c r="N284" s="162"/>
      <c r="O284" s="55"/>
      <c r="P284" s="55"/>
      <c r="Q284" s="55"/>
      <c r="R284" s="55"/>
      <c r="S284" s="55"/>
      <c r="T284" s="56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131</v>
      </c>
      <c r="AU284" s="19" t="s">
        <v>79</v>
      </c>
    </row>
    <row r="285" spans="1:65" s="2" customFormat="1" ht="24.2" customHeight="1">
      <c r="A285" s="34"/>
      <c r="B285" s="144"/>
      <c r="C285" s="145" t="s">
        <v>531</v>
      </c>
      <c r="D285" s="145" t="s">
        <v>123</v>
      </c>
      <c r="E285" s="146" t="s">
        <v>532</v>
      </c>
      <c r="F285" s="147" t="s">
        <v>533</v>
      </c>
      <c r="G285" s="148" t="s">
        <v>243</v>
      </c>
      <c r="H285" s="149">
        <v>85.1</v>
      </c>
      <c r="I285" s="150"/>
      <c r="J285" s="151">
        <f>ROUND(I285*H285,2)</f>
        <v>0</v>
      </c>
      <c r="K285" s="147" t="s">
        <v>244</v>
      </c>
      <c r="L285" s="35"/>
      <c r="M285" s="152" t="s">
        <v>3</v>
      </c>
      <c r="N285" s="153" t="s">
        <v>41</v>
      </c>
      <c r="O285" s="55"/>
      <c r="P285" s="154">
        <f>O285*H285</f>
        <v>0</v>
      </c>
      <c r="Q285" s="154">
        <v>1.0200000000000001E-3</v>
      </c>
      <c r="R285" s="154">
        <f>Q285*H285</f>
        <v>8.6802000000000004E-2</v>
      </c>
      <c r="S285" s="154">
        <v>0</v>
      </c>
      <c r="T285" s="155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56" t="s">
        <v>120</v>
      </c>
      <c r="AT285" s="156" t="s">
        <v>123</v>
      </c>
      <c r="AU285" s="156" t="s">
        <v>79</v>
      </c>
      <c r="AY285" s="19" t="s">
        <v>121</v>
      </c>
      <c r="BE285" s="157">
        <f>IF(N285="základní",J285,0)</f>
        <v>0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9" t="s">
        <v>77</v>
      </c>
      <c r="BK285" s="157">
        <f>ROUND(I285*H285,2)</f>
        <v>0</v>
      </c>
      <c r="BL285" s="19" t="s">
        <v>120</v>
      </c>
      <c r="BM285" s="156" t="s">
        <v>534</v>
      </c>
    </row>
    <row r="286" spans="1:65" s="2" customFormat="1" ht="19.5">
      <c r="A286" s="34"/>
      <c r="B286" s="35"/>
      <c r="C286" s="34"/>
      <c r="D286" s="158" t="s">
        <v>129</v>
      </c>
      <c r="E286" s="34"/>
      <c r="F286" s="159" t="s">
        <v>535</v>
      </c>
      <c r="G286" s="34"/>
      <c r="H286" s="34"/>
      <c r="I286" s="160"/>
      <c r="J286" s="34"/>
      <c r="K286" s="34"/>
      <c r="L286" s="35"/>
      <c r="M286" s="161"/>
      <c r="N286" s="162"/>
      <c r="O286" s="55"/>
      <c r="P286" s="55"/>
      <c r="Q286" s="55"/>
      <c r="R286" s="55"/>
      <c r="S286" s="55"/>
      <c r="T286" s="56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9" t="s">
        <v>129</v>
      </c>
      <c r="AU286" s="19" t="s">
        <v>79</v>
      </c>
    </row>
    <row r="287" spans="1:65" s="2" customFormat="1">
      <c r="A287" s="34"/>
      <c r="B287" s="35"/>
      <c r="C287" s="34"/>
      <c r="D287" s="168" t="s">
        <v>247</v>
      </c>
      <c r="E287" s="34"/>
      <c r="F287" s="169" t="s">
        <v>536</v>
      </c>
      <c r="G287" s="34"/>
      <c r="H287" s="34"/>
      <c r="I287" s="160"/>
      <c r="J287" s="34"/>
      <c r="K287" s="34"/>
      <c r="L287" s="35"/>
      <c r="M287" s="161"/>
      <c r="N287" s="162"/>
      <c r="O287" s="55"/>
      <c r="P287" s="55"/>
      <c r="Q287" s="55"/>
      <c r="R287" s="55"/>
      <c r="S287" s="55"/>
      <c r="T287" s="56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9" t="s">
        <v>247</v>
      </c>
      <c r="AU287" s="19" t="s">
        <v>79</v>
      </c>
    </row>
    <row r="288" spans="1:65" s="13" customFormat="1">
      <c r="B288" s="170"/>
      <c r="D288" s="158" t="s">
        <v>249</v>
      </c>
      <c r="E288" s="171" t="s">
        <v>3</v>
      </c>
      <c r="F288" s="172" t="s">
        <v>537</v>
      </c>
      <c r="H288" s="171" t="s">
        <v>3</v>
      </c>
      <c r="I288" s="173"/>
      <c r="L288" s="170"/>
      <c r="M288" s="174"/>
      <c r="N288" s="175"/>
      <c r="O288" s="175"/>
      <c r="P288" s="175"/>
      <c r="Q288" s="175"/>
      <c r="R288" s="175"/>
      <c r="S288" s="175"/>
      <c r="T288" s="176"/>
      <c r="AT288" s="171" t="s">
        <v>249</v>
      </c>
      <c r="AU288" s="171" t="s">
        <v>79</v>
      </c>
      <c r="AV288" s="13" t="s">
        <v>77</v>
      </c>
      <c r="AW288" s="13" t="s">
        <v>32</v>
      </c>
      <c r="AX288" s="13" t="s">
        <v>70</v>
      </c>
      <c r="AY288" s="171" t="s">
        <v>121</v>
      </c>
    </row>
    <row r="289" spans="1:65" s="14" customFormat="1">
      <c r="B289" s="177"/>
      <c r="D289" s="158" t="s">
        <v>249</v>
      </c>
      <c r="E289" s="178" t="s">
        <v>3</v>
      </c>
      <c r="F289" s="179" t="s">
        <v>538</v>
      </c>
      <c r="H289" s="180">
        <v>74</v>
      </c>
      <c r="I289" s="181"/>
      <c r="L289" s="177"/>
      <c r="M289" s="182"/>
      <c r="N289" s="183"/>
      <c r="O289" s="183"/>
      <c r="P289" s="183"/>
      <c r="Q289" s="183"/>
      <c r="R289" s="183"/>
      <c r="S289" s="183"/>
      <c r="T289" s="184"/>
      <c r="AT289" s="178" t="s">
        <v>249</v>
      </c>
      <c r="AU289" s="178" t="s">
        <v>79</v>
      </c>
      <c r="AV289" s="14" t="s">
        <v>79</v>
      </c>
      <c r="AW289" s="14" t="s">
        <v>32</v>
      </c>
      <c r="AX289" s="14" t="s">
        <v>77</v>
      </c>
      <c r="AY289" s="178" t="s">
        <v>121</v>
      </c>
    </row>
    <row r="290" spans="1:65" s="14" customFormat="1">
      <c r="B290" s="177"/>
      <c r="D290" s="158" t="s">
        <v>249</v>
      </c>
      <c r="F290" s="179" t="s">
        <v>539</v>
      </c>
      <c r="H290" s="180">
        <v>85.1</v>
      </c>
      <c r="I290" s="181"/>
      <c r="L290" s="177"/>
      <c r="M290" s="182"/>
      <c r="N290" s="183"/>
      <c r="O290" s="183"/>
      <c r="P290" s="183"/>
      <c r="Q290" s="183"/>
      <c r="R290" s="183"/>
      <c r="S290" s="183"/>
      <c r="T290" s="184"/>
      <c r="AT290" s="178" t="s">
        <v>249</v>
      </c>
      <c r="AU290" s="178" t="s">
        <v>79</v>
      </c>
      <c r="AV290" s="14" t="s">
        <v>79</v>
      </c>
      <c r="AW290" s="14" t="s">
        <v>4</v>
      </c>
      <c r="AX290" s="14" t="s">
        <v>77</v>
      </c>
      <c r="AY290" s="178" t="s">
        <v>121</v>
      </c>
    </row>
    <row r="291" spans="1:65" s="2" customFormat="1" ht="24.2" customHeight="1">
      <c r="A291" s="34"/>
      <c r="B291" s="144"/>
      <c r="C291" s="145" t="s">
        <v>540</v>
      </c>
      <c r="D291" s="145" t="s">
        <v>123</v>
      </c>
      <c r="E291" s="146" t="s">
        <v>541</v>
      </c>
      <c r="F291" s="147" t="s">
        <v>542</v>
      </c>
      <c r="G291" s="148" t="s">
        <v>243</v>
      </c>
      <c r="H291" s="149">
        <v>55.5</v>
      </c>
      <c r="I291" s="150"/>
      <c r="J291" s="151">
        <f>ROUND(I291*H291,2)</f>
        <v>0</v>
      </c>
      <c r="K291" s="147" t="s">
        <v>244</v>
      </c>
      <c r="L291" s="35"/>
      <c r="M291" s="152" t="s">
        <v>3</v>
      </c>
      <c r="N291" s="153" t="s">
        <v>41</v>
      </c>
      <c r="O291" s="55"/>
      <c r="P291" s="154">
        <f>O291*H291</f>
        <v>0</v>
      </c>
      <c r="Q291" s="154">
        <v>0</v>
      </c>
      <c r="R291" s="154">
        <f>Q291*H291</f>
        <v>0</v>
      </c>
      <c r="S291" s="154">
        <v>0.19</v>
      </c>
      <c r="T291" s="155">
        <f>S291*H291</f>
        <v>10.545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56" t="s">
        <v>120</v>
      </c>
      <c r="AT291" s="156" t="s">
        <v>123</v>
      </c>
      <c r="AU291" s="156" t="s">
        <v>79</v>
      </c>
      <c r="AY291" s="19" t="s">
        <v>121</v>
      </c>
      <c r="BE291" s="157">
        <f>IF(N291="základní",J291,0)</f>
        <v>0</v>
      </c>
      <c r="BF291" s="157">
        <f>IF(N291="snížená",J291,0)</f>
        <v>0</v>
      </c>
      <c r="BG291" s="157">
        <f>IF(N291="zákl. přenesená",J291,0)</f>
        <v>0</v>
      </c>
      <c r="BH291" s="157">
        <f>IF(N291="sníž. přenesená",J291,0)</f>
        <v>0</v>
      </c>
      <c r="BI291" s="157">
        <f>IF(N291="nulová",J291,0)</f>
        <v>0</v>
      </c>
      <c r="BJ291" s="19" t="s">
        <v>77</v>
      </c>
      <c r="BK291" s="157">
        <f>ROUND(I291*H291,2)</f>
        <v>0</v>
      </c>
      <c r="BL291" s="19" t="s">
        <v>120</v>
      </c>
      <c r="BM291" s="156" t="s">
        <v>543</v>
      </c>
    </row>
    <row r="292" spans="1:65" s="2" customFormat="1" ht="39">
      <c r="A292" s="34"/>
      <c r="B292" s="35"/>
      <c r="C292" s="34"/>
      <c r="D292" s="158" t="s">
        <v>129</v>
      </c>
      <c r="E292" s="34"/>
      <c r="F292" s="159" t="s">
        <v>544</v>
      </c>
      <c r="G292" s="34"/>
      <c r="H292" s="34"/>
      <c r="I292" s="160"/>
      <c r="J292" s="34"/>
      <c r="K292" s="34"/>
      <c r="L292" s="35"/>
      <c r="M292" s="161"/>
      <c r="N292" s="162"/>
      <c r="O292" s="55"/>
      <c r="P292" s="55"/>
      <c r="Q292" s="55"/>
      <c r="R292" s="55"/>
      <c r="S292" s="55"/>
      <c r="T292" s="56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129</v>
      </c>
      <c r="AU292" s="19" t="s">
        <v>79</v>
      </c>
    </row>
    <row r="293" spans="1:65" s="2" customFormat="1">
      <c r="A293" s="34"/>
      <c r="B293" s="35"/>
      <c r="C293" s="34"/>
      <c r="D293" s="168" t="s">
        <v>247</v>
      </c>
      <c r="E293" s="34"/>
      <c r="F293" s="169" t="s">
        <v>545</v>
      </c>
      <c r="G293" s="34"/>
      <c r="H293" s="34"/>
      <c r="I293" s="160"/>
      <c r="J293" s="34"/>
      <c r="K293" s="34"/>
      <c r="L293" s="35"/>
      <c r="M293" s="161"/>
      <c r="N293" s="162"/>
      <c r="O293" s="55"/>
      <c r="P293" s="55"/>
      <c r="Q293" s="55"/>
      <c r="R293" s="55"/>
      <c r="S293" s="55"/>
      <c r="T293" s="56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9" t="s">
        <v>247</v>
      </c>
      <c r="AU293" s="19" t="s">
        <v>79</v>
      </c>
    </row>
    <row r="294" spans="1:65" s="13" customFormat="1">
      <c r="B294" s="170"/>
      <c r="D294" s="158" t="s">
        <v>249</v>
      </c>
      <c r="E294" s="171" t="s">
        <v>3</v>
      </c>
      <c r="F294" s="172" t="s">
        <v>537</v>
      </c>
      <c r="H294" s="171" t="s">
        <v>3</v>
      </c>
      <c r="I294" s="173"/>
      <c r="L294" s="170"/>
      <c r="M294" s="174"/>
      <c r="N294" s="175"/>
      <c r="O294" s="175"/>
      <c r="P294" s="175"/>
      <c r="Q294" s="175"/>
      <c r="R294" s="175"/>
      <c r="S294" s="175"/>
      <c r="T294" s="176"/>
      <c r="AT294" s="171" t="s">
        <v>249</v>
      </c>
      <c r="AU294" s="171" t="s">
        <v>79</v>
      </c>
      <c r="AV294" s="13" t="s">
        <v>77</v>
      </c>
      <c r="AW294" s="13" t="s">
        <v>32</v>
      </c>
      <c r="AX294" s="13" t="s">
        <v>70</v>
      </c>
      <c r="AY294" s="171" t="s">
        <v>121</v>
      </c>
    </row>
    <row r="295" spans="1:65" s="14" customFormat="1">
      <c r="B295" s="177"/>
      <c r="D295" s="158" t="s">
        <v>249</v>
      </c>
      <c r="E295" s="178" t="s">
        <v>3</v>
      </c>
      <c r="F295" s="179" t="s">
        <v>494</v>
      </c>
      <c r="H295" s="180">
        <v>55.5</v>
      </c>
      <c r="I295" s="181"/>
      <c r="L295" s="177"/>
      <c r="M295" s="182"/>
      <c r="N295" s="183"/>
      <c r="O295" s="183"/>
      <c r="P295" s="183"/>
      <c r="Q295" s="183"/>
      <c r="R295" s="183"/>
      <c r="S295" s="183"/>
      <c r="T295" s="184"/>
      <c r="AT295" s="178" t="s">
        <v>249</v>
      </c>
      <c r="AU295" s="178" t="s">
        <v>79</v>
      </c>
      <c r="AV295" s="14" t="s">
        <v>79</v>
      </c>
      <c r="AW295" s="14" t="s">
        <v>32</v>
      </c>
      <c r="AX295" s="14" t="s">
        <v>77</v>
      </c>
      <c r="AY295" s="178" t="s">
        <v>121</v>
      </c>
    </row>
    <row r="296" spans="1:65" s="2" customFormat="1" ht="21.75" customHeight="1">
      <c r="A296" s="34"/>
      <c r="B296" s="144"/>
      <c r="C296" s="145" t="s">
        <v>546</v>
      </c>
      <c r="D296" s="145" t="s">
        <v>123</v>
      </c>
      <c r="E296" s="146" t="s">
        <v>547</v>
      </c>
      <c r="F296" s="147" t="s">
        <v>548</v>
      </c>
      <c r="G296" s="148" t="s">
        <v>243</v>
      </c>
      <c r="H296" s="149">
        <v>55.5</v>
      </c>
      <c r="I296" s="150"/>
      <c r="J296" s="151">
        <f>ROUND(I296*H296,2)</f>
        <v>0</v>
      </c>
      <c r="K296" s="147" t="s">
        <v>244</v>
      </c>
      <c r="L296" s="35"/>
      <c r="M296" s="152" t="s">
        <v>3</v>
      </c>
      <c r="N296" s="153" t="s">
        <v>41</v>
      </c>
      <c r="O296" s="55"/>
      <c r="P296" s="154">
        <f>O296*H296</f>
        <v>0</v>
      </c>
      <c r="Q296" s="154">
        <v>0</v>
      </c>
      <c r="R296" s="154">
        <f>Q296*H296</f>
        <v>0</v>
      </c>
      <c r="S296" s="154">
        <v>0</v>
      </c>
      <c r="T296" s="155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56" t="s">
        <v>120</v>
      </c>
      <c r="AT296" s="156" t="s">
        <v>123</v>
      </c>
      <c r="AU296" s="156" t="s">
        <v>79</v>
      </c>
      <c r="AY296" s="19" t="s">
        <v>121</v>
      </c>
      <c r="BE296" s="157">
        <f>IF(N296="základní",J296,0)</f>
        <v>0</v>
      </c>
      <c r="BF296" s="157">
        <f>IF(N296="snížená",J296,0)</f>
        <v>0</v>
      </c>
      <c r="BG296" s="157">
        <f>IF(N296="zákl. přenesená",J296,0)</f>
        <v>0</v>
      </c>
      <c r="BH296" s="157">
        <f>IF(N296="sníž. přenesená",J296,0)</f>
        <v>0</v>
      </c>
      <c r="BI296" s="157">
        <f>IF(N296="nulová",J296,0)</f>
        <v>0</v>
      </c>
      <c r="BJ296" s="19" t="s">
        <v>77</v>
      </c>
      <c r="BK296" s="157">
        <f>ROUND(I296*H296,2)</f>
        <v>0</v>
      </c>
      <c r="BL296" s="19" t="s">
        <v>120</v>
      </c>
      <c r="BM296" s="156" t="s">
        <v>549</v>
      </c>
    </row>
    <row r="297" spans="1:65" s="2" customFormat="1" ht="19.5">
      <c r="A297" s="34"/>
      <c r="B297" s="35"/>
      <c r="C297" s="34"/>
      <c r="D297" s="158" t="s">
        <v>129</v>
      </c>
      <c r="E297" s="34"/>
      <c r="F297" s="159" t="s">
        <v>550</v>
      </c>
      <c r="G297" s="34"/>
      <c r="H297" s="34"/>
      <c r="I297" s="160"/>
      <c r="J297" s="34"/>
      <c r="K297" s="34"/>
      <c r="L297" s="35"/>
      <c r="M297" s="161"/>
      <c r="N297" s="162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129</v>
      </c>
      <c r="AU297" s="19" t="s">
        <v>79</v>
      </c>
    </row>
    <row r="298" spans="1:65" s="2" customFormat="1">
      <c r="A298" s="34"/>
      <c r="B298" s="35"/>
      <c r="C298" s="34"/>
      <c r="D298" s="168" t="s">
        <v>247</v>
      </c>
      <c r="E298" s="34"/>
      <c r="F298" s="169" t="s">
        <v>551</v>
      </c>
      <c r="G298" s="34"/>
      <c r="H298" s="34"/>
      <c r="I298" s="160"/>
      <c r="J298" s="34"/>
      <c r="K298" s="34"/>
      <c r="L298" s="35"/>
      <c r="M298" s="161"/>
      <c r="N298" s="162"/>
      <c r="O298" s="55"/>
      <c r="P298" s="55"/>
      <c r="Q298" s="55"/>
      <c r="R298" s="55"/>
      <c r="S298" s="55"/>
      <c r="T298" s="56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247</v>
      </c>
      <c r="AU298" s="19" t="s">
        <v>79</v>
      </c>
    </row>
    <row r="299" spans="1:65" s="13" customFormat="1">
      <c r="B299" s="170"/>
      <c r="D299" s="158" t="s">
        <v>249</v>
      </c>
      <c r="E299" s="171" t="s">
        <v>3</v>
      </c>
      <c r="F299" s="172" t="s">
        <v>537</v>
      </c>
      <c r="H299" s="171" t="s">
        <v>3</v>
      </c>
      <c r="I299" s="173"/>
      <c r="L299" s="170"/>
      <c r="M299" s="174"/>
      <c r="N299" s="175"/>
      <c r="O299" s="175"/>
      <c r="P299" s="175"/>
      <c r="Q299" s="175"/>
      <c r="R299" s="175"/>
      <c r="S299" s="175"/>
      <c r="T299" s="176"/>
      <c r="AT299" s="171" t="s">
        <v>249</v>
      </c>
      <c r="AU299" s="171" t="s">
        <v>79</v>
      </c>
      <c r="AV299" s="13" t="s">
        <v>77</v>
      </c>
      <c r="AW299" s="13" t="s">
        <v>32</v>
      </c>
      <c r="AX299" s="13" t="s">
        <v>70</v>
      </c>
      <c r="AY299" s="171" t="s">
        <v>121</v>
      </c>
    </row>
    <row r="300" spans="1:65" s="14" customFormat="1">
      <c r="B300" s="177"/>
      <c r="D300" s="158" t="s">
        <v>249</v>
      </c>
      <c r="E300" s="178" t="s">
        <v>3</v>
      </c>
      <c r="F300" s="179" t="s">
        <v>494</v>
      </c>
      <c r="H300" s="180">
        <v>55.5</v>
      </c>
      <c r="I300" s="181"/>
      <c r="L300" s="177"/>
      <c r="M300" s="203"/>
      <c r="N300" s="204"/>
      <c r="O300" s="204"/>
      <c r="P300" s="204"/>
      <c r="Q300" s="204"/>
      <c r="R300" s="204"/>
      <c r="S300" s="204"/>
      <c r="T300" s="205"/>
      <c r="AT300" s="178" t="s">
        <v>249</v>
      </c>
      <c r="AU300" s="178" t="s">
        <v>79</v>
      </c>
      <c r="AV300" s="14" t="s">
        <v>79</v>
      </c>
      <c r="AW300" s="14" t="s">
        <v>32</v>
      </c>
      <c r="AX300" s="14" t="s">
        <v>77</v>
      </c>
      <c r="AY300" s="178" t="s">
        <v>121</v>
      </c>
    </row>
    <row r="301" spans="1:65" s="2" customFormat="1" ht="6.95" customHeight="1">
      <c r="A301" s="34"/>
      <c r="B301" s="44"/>
      <c r="C301" s="45"/>
      <c r="D301" s="45"/>
      <c r="E301" s="45"/>
      <c r="F301" s="45"/>
      <c r="G301" s="45"/>
      <c r="H301" s="45"/>
      <c r="I301" s="45"/>
      <c r="J301" s="45"/>
      <c r="K301" s="45"/>
      <c r="L301" s="35"/>
      <c r="M301" s="34"/>
      <c r="O301" s="34"/>
      <c r="P301" s="34"/>
      <c r="Q301" s="34"/>
      <c r="R301" s="34"/>
      <c r="S301" s="34"/>
      <c r="T301" s="34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</row>
  </sheetData>
  <autoFilter ref="C87:K300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102" r:id="rId2"/>
    <hyperlink ref="F106" r:id="rId3"/>
    <hyperlink ref="F109" r:id="rId4"/>
    <hyperlink ref="F112" r:id="rId5"/>
    <hyperlink ref="F115" r:id="rId6"/>
    <hyperlink ref="F119" r:id="rId7"/>
    <hyperlink ref="F122" r:id="rId8"/>
    <hyperlink ref="F125" r:id="rId9"/>
    <hyperlink ref="F128" r:id="rId10"/>
    <hyperlink ref="F133" r:id="rId11"/>
    <hyperlink ref="F136" r:id="rId12"/>
    <hyperlink ref="F139" r:id="rId13"/>
    <hyperlink ref="F142" r:id="rId14"/>
    <hyperlink ref="F145" r:id="rId15"/>
    <hyperlink ref="F149" r:id="rId16"/>
    <hyperlink ref="F153" r:id="rId17"/>
    <hyperlink ref="F157" r:id="rId18"/>
    <hyperlink ref="F161" r:id="rId19"/>
    <hyperlink ref="F164" r:id="rId20"/>
    <hyperlink ref="F167" r:id="rId21"/>
    <hyperlink ref="F170" r:id="rId22"/>
    <hyperlink ref="F173" r:id="rId23"/>
    <hyperlink ref="F182" r:id="rId24"/>
    <hyperlink ref="F186" r:id="rId25"/>
    <hyperlink ref="F190" r:id="rId26"/>
    <hyperlink ref="F194" r:id="rId27"/>
    <hyperlink ref="F198" r:id="rId28"/>
    <hyperlink ref="F202" r:id="rId29"/>
    <hyperlink ref="F206" r:id="rId30"/>
    <hyperlink ref="F210" r:id="rId31"/>
    <hyperlink ref="F214" r:id="rId32"/>
    <hyperlink ref="F218" r:id="rId33"/>
    <hyperlink ref="F222" r:id="rId34"/>
    <hyperlink ref="F226" r:id="rId35"/>
    <hyperlink ref="F230" r:id="rId36"/>
    <hyperlink ref="F240" r:id="rId37"/>
    <hyperlink ref="F245" r:id="rId38"/>
    <hyperlink ref="F249" r:id="rId39"/>
    <hyperlink ref="F252" r:id="rId40"/>
    <hyperlink ref="F256" r:id="rId41"/>
    <hyperlink ref="F260" r:id="rId42"/>
    <hyperlink ref="F268" r:id="rId43"/>
    <hyperlink ref="F271" r:id="rId44"/>
    <hyperlink ref="F287" r:id="rId45"/>
    <hyperlink ref="F293" r:id="rId46"/>
    <hyperlink ref="F298" r:id="rId4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9" t="s">
        <v>87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pans="1:46" s="1" customFormat="1" ht="24.95" customHeight="1">
      <c r="B4" s="22"/>
      <c r="D4" s="23" t="s">
        <v>94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8" t="str">
        <f>'Rekapitulace stavby'!K6</f>
        <v>Propustek ev. č. II-13 na MK č. 222c, Třinec - Konská</v>
      </c>
      <c r="F7" s="349"/>
      <c r="G7" s="349"/>
      <c r="H7" s="349"/>
      <c r="L7" s="22"/>
    </row>
    <row r="8" spans="1:46" s="1" customFormat="1" ht="12" customHeight="1">
      <c r="B8" s="22"/>
      <c r="D8" s="29" t="s">
        <v>95</v>
      </c>
      <c r="L8" s="22"/>
    </row>
    <row r="9" spans="1:46" s="2" customFormat="1" ht="16.5" customHeight="1">
      <c r="A9" s="34"/>
      <c r="B9" s="35"/>
      <c r="C9" s="34"/>
      <c r="D9" s="34"/>
      <c r="E9" s="348" t="s">
        <v>96</v>
      </c>
      <c r="F9" s="347"/>
      <c r="G9" s="347"/>
      <c r="H9" s="347"/>
      <c r="I9" s="34"/>
      <c r="J9" s="34"/>
      <c r="K9" s="34"/>
      <c r="L9" s="9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5"/>
      <c r="C10" s="34"/>
      <c r="D10" s="29" t="s">
        <v>97</v>
      </c>
      <c r="E10" s="34"/>
      <c r="F10" s="34"/>
      <c r="G10" s="34"/>
      <c r="H10" s="34"/>
      <c r="I10" s="34"/>
      <c r="J10" s="34"/>
      <c r="K10" s="34"/>
      <c r="L10" s="9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5"/>
      <c r="C11" s="34"/>
      <c r="D11" s="34"/>
      <c r="E11" s="338" t="s">
        <v>552</v>
      </c>
      <c r="F11" s="347"/>
      <c r="G11" s="347"/>
      <c r="H11" s="347"/>
      <c r="I11" s="34"/>
      <c r="J11" s="34"/>
      <c r="K11" s="34"/>
      <c r="L11" s="9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9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5"/>
      <c r="C13" s="34"/>
      <c r="D13" s="29" t="s">
        <v>19</v>
      </c>
      <c r="E13" s="34"/>
      <c r="F13" s="27" t="s">
        <v>3</v>
      </c>
      <c r="G13" s="34"/>
      <c r="H13" s="34"/>
      <c r="I13" s="29" t="s">
        <v>20</v>
      </c>
      <c r="J13" s="27" t="s">
        <v>3</v>
      </c>
      <c r="K13" s="34"/>
      <c r="L13" s="9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21</v>
      </c>
      <c r="E14" s="34"/>
      <c r="F14" s="27" t="s">
        <v>22</v>
      </c>
      <c r="G14" s="34"/>
      <c r="H14" s="34"/>
      <c r="I14" s="29" t="s">
        <v>23</v>
      </c>
      <c r="J14" s="52" t="str">
        <f>'Rekapitulace stavby'!AN8</f>
        <v>22. 5. 2024</v>
      </c>
      <c r="K14" s="34"/>
      <c r="L14" s="9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9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5"/>
      <c r="C16" s="34"/>
      <c r="D16" s="29" t="s">
        <v>25</v>
      </c>
      <c r="E16" s="34"/>
      <c r="F16" s="34"/>
      <c r="G16" s="34"/>
      <c r="H16" s="34"/>
      <c r="I16" s="29" t="s">
        <v>26</v>
      </c>
      <c r="J16" s="27" t="s">
        <v>3</v>
      </c>
      <c r="K16" s="34"/>
      <c r="L16" s="9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5"/>
      <c r="C17" s="34"/>
      <c r="D17" s="34"/>
      <c r="E17" s="27" t="s">
        <v>27</v>
      </c>
      <c r="F17" s="34"/>
      <c r="G17" s="34"/>
      <c r="H17" s="34"/>
      <c r="I17" s="29" t="s">
        <v>28</v>
      </c>
      <c r="J17" s="27" t="s">
        <v>3</v>
      </c>
      <c r="K17" s="34"/>
      <c r="L17" s="9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9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5"/>
      <c r="C19" s="34"/>
      <c r="D19" s="29" t="s">
        <v>29</v>
      </c>
      <c r="E19" s="34"/>
      <c r="F19" s="34"/>
      <c r="G19" s="34"/>
      <c r="H19" s="34"/>
      <c r="I19" s="29" t="s">
        <v>26</v>
      </c>
      <c r="J19" s="30" t="str">
        <f>'Rekapitulace stavby'!AN13</f>
        <v>Vyplň údaj</v>
      </c>
      <c r="K19" s="34"/>
      <c r="L19" s="9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5"/>
      <c r="C20" s="34"/>
      <c r="D20" s="34"/>
      <c r="E20" s="350" t="str">
        <f>'Rekapitulace stavby'!E14</f>
        <v>Vyplň údaj</v>
      </c>
      <c r="F20" s="317"/>
      <c r="G20" s="317"/>
      <c r="H20" s="317"/>
      <c r="I20" s="29" t="s">
        <v>28</v>
      </c>
      <c r="J20" s="30" t="str">
        <f>'Rekapitulace stavby'!AN14</f>
        <v>Vyplň údaj</v>
      </c>
      <c r="K20" s="34"/>
      <c r="L20" s="9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9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5"/>
      <c r="C22" s="34"/>
      <c r="D22" s="29" t="s">
        <v>31</v>
      </c>
      <c r="E22" s="34"/>
      <c r="F22" s="34"/>
      <c r="G22" s="34"/>
      <c r="H22" s="34"/>
      <c r="I22" s="29" t="s">
        <v>26</v>
      </c>
      <c r="J22" s="27" t="str">
        <f>IF('Rekapitulace stavby'!AN16="","",'Rekapitulace stavby'!AN16)</f>
        <v/>
      </c>
      <c r="K22" s="34"/>
      <c r="L22" s="9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5"/>
      <c r="C23" s="34"/>
      <c r="D23" s="34"/>
      <c r="E23" s="27" t="str">
        <f>IF('Rekapitulace stavby'!E17="","",'Rekapitulace stavby'!E17)</f>
        <v xml:space="preserve"> </v>
      </c>
      <c r="F23" s="34"/>
      <c r="G23" s="34"/>
      <c r="H23" s="34"/>
      <c r="I23" s="29" t="s">
        <v>28</v>
      </c>
      <c r="J23" s="27" t="str">
        <f>IF('Rekapitulace stavby'!AN17="","",'Rekapitulace stavby'!AN17)</f>
        <v/>
      </c>
      <c r="K23" s="34"/>
      <c r="L23" s="9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9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5"/>
      <c r="C25" s="34"/>
      <c r="D25" s="29" t="s">
        <v>33</v>
      </c>
      <c r="E25" s="34"/>
      <c r="F25" s="34"/>
      <c r="G25" s="34"/>
      <c r="H25" s="34"/>
      <c r="I25" s="29" t="s">
        <v>26</v>
      </c>
      <c r="J25" s="27" t="str">
        <f>IF('Rekapitulace stavby'!AN19="","",'Rekapitulace stavby'!AN19)</f>
        <v/>
      </c>
      <c r="K25" s="34"/>
      <c r="L25" s="9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5"/>
      <c r="C26" s="34"/>
      <c r="D26" s="34"/>
      <c r="E26" s="27" t="str">
        <f>IF('Rekapitulace stavby'!E20="","",'Rekapitulace stavby'!E20)</f>
        <v xml:space="preserve"> </v>
      </c>
      <c r="F26" s="34"/>
      <c r="G26" s="34"/>
      <c r="H26" s="34"/>
      <c r="I26" s="29" t="s">
        <v>28</v>
      </c>
      <c r="J26" s="27" t="str">
        <f>IF('Rekapitulace stavby'!AN20="","",'Rekapitulace stavby'!AN20)</f>
        <v/>
      </c>
      <c r="K26" s="34"/>
      <c r="L26" s="9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9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5"/>
      <c r="C28" s="34"/>
      <c r="D28" s="29" t="s">
        <v>34</v>
      </c>
      <c r="E28" s="34"/>
      <c r="F28" s="34"/>
      <c r="G28" s="34"/>
      <c r="H28" s="34"/>
      <c r="I28" s="34"/>
      <c r="J28" s="34"/>
      <c r="K28" s="34"/>
      <c r="L28" s="9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97"/>
      <c r="B29" s="98"/>
      <c r="C29" s="97"/>
      <c r="D29" s="97"/>
      <c r="E29" s="321" t="s">
        <v>3</v>
      </c>
      <c r="F29" s="321"/>
      <c r="G29" s="321"/>
      <c r="H29" s="321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9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5"/>
      <c r="C32" s="34"/>
      <c r="D32" s="100" t="s">
        <v>36</v>
      </c>
      <c r="E32" s="34"/>
      <c r="F32" s="34"/>
      <c r="G32" s="34"/>
      <c r="H32" s="34"/>
      <c r="I32" s="34"/>
      <c r="J32" s="68">
        <f>ROUND(J91, 2)</f>
        <v>0</v>
      </c>
      <c r="K32" s="34"/>
      <c r="L32" s="9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5"/>
      <c r="C33" s="34"/>
      <c r="D33" s="63"/>
      <c r="E33" s="63"/>
      <c r="F33" s="63"/>
      <c r="G33" s="63"/>
      <c r="H33" s="63"/>
      <c r="I33" s="63"/>
      <c r="J33" s="63"/>
      <c r="K33" s="63"/>
      <c r="L33" s="9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34"/>
      <c r="F34" s="38" t="s">
        <v>38</v>
      </c>
      <c r="G34" s="34"/>
      <c r="H34" s="34"/>
      <c r="I34" s="38" t="s">
        <v>37</v>
      </c>
      <c r="J34" s="38" t="s">
        <v>39</v>
      </c>
      <c r="K34" s="34"/>
      <c r="L34" s="9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5"/>
      <c r="C35" s="34"/>
      <c r="D35" s="101" t="s">
        <v>40</v>
      </c>
      <c r="E35" s="29" t="s">
        <v>41</v>
      </c>
      <c r="F35" s="102">
        <f>ROUND((SUM(BE91:BE373)),  2)</f>
        <v>0</v>
      </c>
      <c r="G35" s="34"/>
      <c r="H35" s="34"/>
      <c r="I35" s="103">
        <v>0.21</v>
      </c>
      <c r="J35" s="102">
        <f>ROUND(((SUM(BE91:BE373))*I35),  2)</f>
        <v>0</v>
      </c>
      <c r="K35" s="34"/>
      <c r="L35" s="9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5"/>
      <c r="C36" s="34"/>
      <c r="D36" s="34"/>
      <c r="E36" s="29" t="s">
        <v>42</v>
      </c>
      <c r="F36" s="102">
        <f>ROUND((SUM(BF91:BF373)),  2)</f>
        <v>0</v>
      </c>
      <c r="G36" s="34"/>
      <c r="H36" s="34"/>
      <c r="I36" s="103">
        <v>0.12</v>
      </c>
      <c r="J36" s="102">
        <f>ROUND(((SUM(BF91:BF373))*I36),  2)</f>
        <v>0</v>
      </c>
      <c r="K36" s="34"/>
      <c r="L36" s="9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43</v>
      </c>
      <c r="F37" s="102">
        <f>ROUND((SUM(BG91:BG373)),  2)</f>
        <v>0</v>
      </c>
      <c r="G37" s="34"/>
      <c r="H37" s="34"/>
      <c r="I37" s="103">
        <v>0.21</v>
      </c>
      <c r="J37" s="102">
        <f>0</f>
        <v>0</v>
      </c>
      <c r="K37" s="34"/>
      <c r="L37" s="9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5"/>
      <c r="C38" s="34"/>
      <c r="D38" s="34"/>
      <c r="E38" s="29" t="s">
        <v>44</v>
      </c>
      <c r="F38" s="102">
        <f>ROUND((SUM(BH91:BH373)),  2)</f>
        <v>0</v>
      </c>
      <c r="G38" s="34"/>
      <c r="H38" s="34"/>
      <c r="I38" s="103">
        <v>0.12</v>
      </c>
      <c r="J38" s="102">
        <f>0</f>
        <v>0</v>
      </c>
      <c r="K38" s="34"/>
      <c r="L38" s="9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5"/>
      <c r="C39" s="34"/>
      <c r="D39" s="34"/>
      <c r="E39" s="29" t="s">
        <v>45</v>
      </c>
      <c r="F39" s="102">
        <f>ROUND((SUM(BI91:BI373)),  2)</f>
        <v>0</v>
      </c>
      <c r="G39" s="34"/>
      <c r="H39" s="34"/>
      <c r="I39" s="103">
        <v>0</v>
      </c>
      <c r="J39" s="102">
        <f>0</f>
        <v>0</v>
      </c>
      <c r="K39" s="34"/>
      <c r="L39" s="9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9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5"/>
      <c r="C41" s="104"/>
      <c r="D41" s="105" t="s">
        <v>46</v>
      </c>
      <c r="E41" s="57"/>
      <c r="F41" s="57"/>
      <c r="G41" s="106" t="s">
        <v>47</v>
      </c>
      <c r="H41" s="107" t="s">
        <v>48</v>
      </c>
      <c r="I41" s="57"/>
      <c r="J41" s="108">
        <f>SUM(J32:J39)</f>
        <v>0</v>
      </c>
      <c r="K41" s="109"/>
      <c r="L41" s="9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9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9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99</v>
      </c>
      <c r="D47" s="34"/>
      <c r="E47" s="34"/>
      <c r="F47" s="34"/>
      <c r="G47" s="34"/>
      <c r="H47" s="34"/>
      <c r="I47" s="34"/>
      <c r="J47" s="34"/>
      <c r="K47" s="34"/>
      <c r="L47" s="9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9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17</v>
      </c>
      <c r="D49" s="34"/>
      <c r="E49" s="34"/>
      <c r="F49" s="34"/>
      <c r="G49" s="34"/>
      <c r="H49" s="34"/>
      <c r="I49" s="34"/>
      <c r="J49" s="34"/>
      <c r="K49" s="34"/>
      <c r="L49" s="9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48" t="str">
        <f>E7</f>
        <v>Propustek ev. č. II-13 na MK č. 222c, Třinec - Konská</v>
      </c>
      <c r="F50" s="349"/>
      <c r="G50" s="349"/>
      <c r="H50" s="349"/>
      <c r="I50" s="34"/>
      <c r="J50" s="34"/>
      <c r="K50" s="34"/>
      <c r="L50" s="9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2"/>
      <c r="C51" s="29" t="s">
        <v>95</v>
      </c>
      <c r="L51" s="22"/>
    </row>
    <row r="52" spans="1:47" s="2" customFormat="1" ht="16.5" customHeight="1">
      <c r="A52" s="34"/>
      <c r="B52" s="35"/>
      <c r="C52" s="34"/>
      <c r="D52" s="34"/>
      <c r="E52" s="348" t="s">
        <v>96</v>
      </c>
      <c r="F52" s="347"/>
      <c r="G52" s="347"/>
      <c r="H52" s="347"/>
      <c r="I52" s="34"/>
      <c r="J52" s="34"/>
      <c r="K52" s="34"/>
      <c r="L52" s="9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97</v>
      </c>
      <c r="D53" s="34"/>
      <c r="E53" s="34"/>
      <c r="F53" s="34"/>
      <c r="G53" s="34"/>
      <c r="H53" s="34"/>
      <c r="I53" s="34"/>
      <c r="J53" s="34"/>
      <c r="K53" s="34"/>
      <c r="L53" s="9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4"/>
      <c r="D54" s="34"/>
      <c r="E54" s="338" t="str">
        <f>E11</f>
        <v>3 - Demolice propustku</v>
      </c>
      <c r="F54" s="347"/>
      <c r="G54" s="347"/>
      <c r="H54" s="347"/>
      <c r="I54" s="34"/>
      <c r="J54" s="34"/>
      <c r="K54" s="34"/>
      <c r="L54" s="9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4"/>
      <c r="D55" s="34"/>
      <c r="E55" s="34"/>
      <c r="F55" s="34"/>
      <c r="G55" s="34"/>
      <c r="H55" s="34"/>
      <c r="I55" s="34"/>
      <c r="J55" s="34"/>
      <c r="K55" s="34"/>
      <c r="L55" s="9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4"/>
      <c r="E56" s="34"/>
      <c r="F56" s="27" t="str">
        <f>F14</f>
        <v xml:space="preserve"> </v>
      </c>
      <c r="G56" s="34"/>
      <c r="H56" s="34"/>
      <c r="I56" s="29" t="s">
        <v>23</v>
      </c>
      <c r="J56" s="52" t="str">
        <f>IF(J14="","",J14)</f>
        <v>22. 5. 2024</v>
      </c>
      <c r="K56" s="34"/>
      <c r="L56" s="9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4"/>
      <c r="D57" s="34"/>
      <c r="E57" s="34"/>
      <c r="F57" s="34"/>
      <c r="G57" s="34"/>
      <c r="H57" s="34"/>
      <c r="I57" s="34"/>
      <c r="J57" s="34"/>
      <c r="K57" s="34"/>
      <c r="L57" s="9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25</v>
      </c>
      <c r="D58" s="34"/>
      <c r="E58" s="34"/>
      <c r="F58" s="27" t="str">
        <f>E17</f>
        <v>Statutární město Třinec, Jablunkovská 160,  739 61</v>
      </c>
      <c r="G58" s="34"/>
      <c r="H58" s="34"/>
      <c r="I58" s="29" t="s">
        <v>31</v>
      </c>
      <c r="J58" s="32" t="str">
        <f>E23</f>
        <v xml:space="preserve"> </v>
      </c>
      <c r="K58" s="34"/>
      <c r="L58" s="9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29</v>
      </c>
      <c r="D59" s="34"/>
      <c r="E59" s="34"/>
      <c r="F59" s="27" t="str">
        <f>IF(E20="","",E20)</f>
        <v>Vyplň údaj</v>
      </c>
      <c r="G59" s="34"/>
      <c r="H59" s="34"/>
      <c r="I59" s="29" t="s">
        <v>33</v>
      </c>
      <c r="J59" s="32" t="str">
        <f>E26</f>
        <v xml:space="preserve"> </v>
      </c>
      <c r="K59" s="34"/>
      <c r="L59" s="9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4"/>
      <c r="D60" s="34"/>
      <c r="E60" s="34"/>
      <c r="F60" s="34"/>
      <c r="G60" s="34"/>
      <c r="H60" s="34"/>
      <c r="I60" s="34"/>
      <c r="J60" s="34"/>
      <c r="K60" s="34"/>
      <c r="L60" s="9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10" t="s">
        <v>100</v>
      </c>
      <c r="D61" s="104"/>
      <c r="E61" s="104"/>
      <c r="F61" s="104"/>
      <c r="G61" s="104"/>
      <c r="H61" s="104"/>
      <c r="I61" s="104"/>
      <c r="J61" s="111" t="s">
        <v>101</v>
      </c>
      <c r="K61" s="104"/>
      <c r="L61" s="9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4"/>
      <c r="D62" s="34"/>
      <c r="E62" s="34"/>
      <c r="F62" s="34"/>
      <c r="G62" s="34"/>
      <c r="H62" s="34"/>
      <c r="I62" s="34"/>
      <c r="J62" s="34"/>
      <c r="K62" s="34"/>
      <c r="L62" s="9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12" t="s">
        <v>68</v>
      </c>
      <c r="D63" s="34"/>
      <c r="E63" s="34"/>
      <c r="F63" s="34"/>
      <c r="G63" s="34"/>
      <c r="H63" s="34"/>
      <c r="I63" s="34"/>
      <c r="J63" s="68">
        <f>J91</f>
        <v>0</v>
      </c>
      <c r="K63" s="34"/>
      <c r="L63" s="9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102</v>
      </c>
    </row>
    <row r="64" spans="1:47" s="9" customFormat="1" ht="24.95" customHeight="1">
      <c r="B64" s="113"/>
      <c r="D64" s="114" t="s">
        <v>235</v>
      </c>
      <c r="E64" s="115"/>
      <c r="F64" s="115"/>
      <c r="G64" s="115"/>
      <c r="H64" s="115"/>
      <c r="I64" s="115"/>
      <c r="J64" s="116">
        <f>J92</f>
        <v>0</v>
      </c>
      <c r="L64" s="113"/>
    </row>
    <row r="65" spans="1:31" s="10" customFormat="1" ht="19.899999999999999" customHeight="1">
      <c r="B65" s="117"/>
      <c r="D65" s="118" t="s">
        <v>236</v>
      </c>
      <c r="E65" s="119"/>
      <c r="F65" s="119"/>
      <c r="G65" s="119"/>
      <c r="H65" s="119"/>
      <c r="I65" s="119"/>
      <c r="J65" s="120">
        <f>J93</f>
        <v>0</v>
      </c>
      <c r="L65" s="117"/>
    </row>
    <row r="66" spans="1:31" s="10" customFormat="1" ht="19.899999999999999" customHeight="1">
      <c r="B66" s="117"/>
      <c r="D66" s="118" t="s">
        <v>553</v>
      </c>
      <c r="E66" s="119"/>
      <c r="F66" s="119"/>
      <c r="G66" s="119"/>
      <c r="H66" s="119"/>
      <c r="I66" s="119"/>
      <c r="J66" s="120">
        <f>J228</f>
        <v>0</v>
      </c>
      <c r="L66" s="117"/>
    </row>
    <row r="67" spans="1:31" s="10" customFormat="1" ht="19.899999999999999" customHeight="1">
      <c r="B67" s="117"/>
      <c r="D67" s="118" t="s">
        <v>554</v>
      </c>
      <c r="E67" s="119"/>
      <c r="F67" s="119"/>
      <c r="G67" s="119"/>
      <c r="H67" s="119"/>
      <c r="I67" s="119"/>
      <c r="J67" s="120">
        <f>J270</f>
        <v>0</v>
      </c>
      <c r="L67" s="117"/>
    </row>
    <row r="68" spans="1:31" s="10" customFormat="1" ht="19.899999999999999" customHeight="1">
      <c r="B68" s="117"/>
      <c r="D68" s="118" t="s">
        <v>555</v>
      </c>
      <c r="E68" s="119"/>
      <c r="F68" s="119"/>
      <c r="G68" s="119"/>
      <c r="H68" s="119"/>
      <c r="I68" s="119"/>
      <c r="J68" s="120">
        <f>J280</f>
        <v>0</v>
      </c>
      <c r="L68" s="117"/>
    </row>
    <row r="69" spans="1:31" s="10" customFormat="1" ht="19.899999999999999" customHeight="1">
      <c r="B69" s="117"/>
      <c r="D69" s="118" t="s">
        <v>556</v>
      </c>
      <c r="E69" s="119"/>
      <c r="F69" s="119"/>
      <c r="G69" s="119"/>
      <c r="H69" s="119"/>
      <c r="I69" s="119"/>
      <c r="J69" s="120">
        <f>J329</f>
        <v>0</v>
      </c>
      <c r="L69" s="117"/>
    </row>
    <row r="70" spans="1:31" s="2" customFormat="1" ht="21.75" customHeight="1">
      <c r="A70" s="34"/>
      <c r="B70" s="35"/>
      <c r="C70" s="34"/>
      <c r="D70" s="34"/>
      <c r="E70" s="34"/>
      <c r="F70" s="34"/>
      <c r="G70" s="34"/>
      <c r="H70" s="34"/>
      <c r="I70" s="34"/>
      <c r="J70" s="34"/>
      <c r="K70" s="34"/>
      <c r="L70" s="9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9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5" customHeight="1">
      <c r="A75" s="34"/>
      <c r="B75" s="46"/>
      <c r="C75" s="47"/>
      <c r="D75" s="47"/>
      <c r="E75" s="47"/>
      <c r="F75" s="47"/>
      <c r="G75" s="47"/>
      <c r="H75" s="47"/>
      <c r="I75" s="47"/>
      <c r="J75" s="47"/>
      <c r="K75" s="47"/>
      <c r="L75" s="9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5" customHeight="1">
      <c r="A76" s="34"/>
      <c r="B76" s="35"/>
      <c r="C76" s="23" t="s">
        <v>105</v>
      </c>
      <c r="D76" s="34"/>
      <c r="E76" s="34"/>
      <c r="F76" s="34"/>
      <c r="G76" s="34"/>
      <c r="H76" s="34"/>
      <c r="I76" s="34"/>
      <c r="J76" s="34"/>
      <c r="K76" s="34"/>
      <c r="L76" s="9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9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17</v>
      </c>
      <c r="D78" s="34"/>
      <c r="E78" s="34"/>
      <c r="F78" s="34"/>
      <c r="G78" s="34"/>
      <c r="H78" s="34"/>
      <c r="I78" s="34"/>
      <c r="J78" s="34"/>
      <c r="K78" s="34"/>
      <c r="L78" s="9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4"/>
      <c r="D79" s="34"/>
      <c r="E79" s="348" t="str">
        <f>E7</f>
        <v>Propustek ev. č. II-13 na MK č. 222c, Třinec - Konská</v>
      </c>
      <c r="F79" s="349"/>
      <c r="G79" s="349"/>
      <c r="H79" s="349"/>
      <c r="I79" s="34"/>
      <c r="J79" s="34"/>
      <c r="K79" s="34"/>
      <c r="L79" s="9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" customFormat="1" ht="12" customHeight="1">
      <c r="B80" s="22"/>
      <c r="C80" s="29" t="s">
        <v>95</v>
      </c>
      <c r="L80" s="22"/>
    </row>
    <row r="81" spans="1:65" s="2" customFormat="1" ht="16.5" customHeight="1">
      <c r="A81" s="34"/>
      <c r="B81" s="35"/>
      <c r="C81" s="34"/>
      <c r="D81" s="34"/>
      <c r="E81" s="348" t="s">
        <v>96</v>
      </c>
      <c r="F81" s="347"/>
      <c r="G81" s="347"/>
      <c r="H81" s="347"/>
      <c r="I81" s="34"/>
      <c r="J81" s="34"/>
      <c r="K81" s="34"/>
      <c r="L81" s="9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97</v>
      </c>
      <c r="D82" s="34"/>
      <c r="E82" s="34"/>
      <c r="F82" s="34"/>
      <c r="G82" s="34"/>
      <c r="H82" s="34"/>
      <c r="I82" s="34"/>
      <c r="J82" s="34"/>
      <c r="K82" s="34"/>
      <c r="L82" s="9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4"/>
      <c r="D83" s="34"/>
      <c r="E83" s="338" t="str">
        <f>E11</f>
        <v>3 - Demolice propustku</v>
      </c>
      <c r="F83" s="347"/>
      <c r="G83" s="347"/>
      <c r="H83" s="347"/>
      <c r="I83" s="34"/>
      <c r="J83" s="34"/>
      <c r="K83" s="34"/>
      <c r="L83" s="9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4"/>
      <c r="D84" s="34"/>
      <c r="E84" s="34"/>
      <c r="F84" s="34"/>
      <c r="G84" s="34"/>
      <c r="H84" s="34"/>
      <c r="I84" s="34"/>
      <c r="J84" s="34"/>
      <c r="K84" s="34"/>
      <c r="L84" s="9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4"/>
      <c r="E85" s="34"/>
      <c r="F85" s="27" t="str">
        <f>F14</f>
        <v xml:space="preserve"> </v>
      </c>
      <c r="G85" s="34"/>
      <c r="H85" s="34"/>
      <c r="I85" s="29" t="s">
        <v>23</v>
      </c>
      <c r="J85" s="52" t="str">
        <f>IF(J14="","",J14)</f>
        <v>22. 5. 2024</v>
      </c>
      <c r="K85" s="34"/>
      <c r="L85" s="9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9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25</v>
      </c>
      <c r="D87" s="34"/>
      <c r="E87" s="34"/>
      <c r="F87" s="27" t="str">
        <f>E17</f>
        <v>Statutární město Třinec, Jablunkovská 160,  739 61</v>
      </c>
      <c r="G87" s="34"/>
      <c r="H87" s="34"/>
      <c r="I87" s="29" t="s">
        <v>31</v>
      </c>
      <c r="J87" s="32" t="str">
        <f>E23</f>
        <v xml:space="preserve"> </v>
      </c>
      <c r="K87" s="34"/>
      <c r="L87" s="9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2" customHeight="1">
      <c r="A88" s="34"/>
      <c r="B88" s="35"/>
      <c r="C88" s="29" t="s">
        <v>29</v>
      </c>
      <c r="D88" s="34"/>
      <c r="E88" s="34"/>
      <c r="F88" s="27" t="str">
        <f>IF(E20="","",E20)</f>
        <v>Vyplň údaj</v>
      </c>
      <c r="G88" s="34"/>
      <c r="H88" s="34"/>
      <c r="I88" s="29" t="s">
        <v>33</v>
      </c>
      <c r="J88" s="32" t="str">
        <f>E26</f>
        <v xml:space="preserve"> </v>
      </c>
      <c r="K88" s="34"/>
      <c r="L88" s="9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4"/>
      <c r="D89" s="34"/>
      <c r="E89" s="34"/>
      <c r="F89" s="34"/>
      <c r="G89" s="34"/>
      <c r="H89" s="34"/>
      <c r="I89" s="34"/>
      <c r="J89" s="34"/>
      <c r="K89" s="34"/>
      <c r="L89" s="9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21"/>
      <c r="B90" s="122"/>
      <c r="C90" s="123" t="s">
        <v>106</v>
      </c>
      <c r="D90" s="124" t="s">
        <v>55</v>
      </c>
      <c r="E90" s="124" t="s">
        <v>51</v>
      </c>
      <c r="F90" s="124" t="s">
        <v>52</v>
      </c>
      <c r="G90" s="124" t="s">
        <v>107</v>
      </c>
      <c r="H90" s="124" t="s">
        <v>108</v>
      </c>
      <c r="I90" s="124" t="s">
        <v>109</v>
      </c>
      <c r="J90" s="124" t="s">
        <v>101</v>
      </c>
      <c r="K90" s="125" t="s">
        <v>110</v>
      </c>
      <c r="L90" s="126"/>
      <c r="M90" s="59" t="s">
        <v>3</v>
      </c>
      <c r="N90" s="60" t="s">
        <v>40</v>
      </c>
      <c r="O90" s="60" t="s">
        <v>111</v>
      </c>
      <c r="P90" s="60" t="s">
        <v>112</v>
      </c>
      <c r="Q90" s="60" t="s">
        <v>113</v>
      </c>
      <c r="R90" s="60" t="s">
        <v>114</v>
      </c>
      <c r="S90" s="60" t="s">
        <v>115</v>
      </c>
      <c r="T90" s="61" t="s">
        <v>116</v>
      </c>
      <c r="U90" s="121"/>
      <c r="V90" s="121"/>
      <c r="W90" s="121"/>
      <c r="X90" s="121"/>
      <c r="Y90" s="121"/>
      <c r="Z90" s="121"/>
      <c r="AA90" s="121"/>
      <c r="AB90" s="121"/>
      <c r="AC90" s="121"/>
      <c r="AD90" s="121"/>
      <c r="AE90" s="121"/>
    </row>
    <row r="91" spans="1:65" s="2" customFormat="1" ht="22.9" customHeight="1">
      <c r="A91" s="34"/>
      <c r="B91" s="35"/>
      <c r="C91" s="66" t="s">
        <v>117</v>
      </c>
      <c r="D91" s="34"/>
      <c r="E91" s="34"/>
      <c r="F91" s="34"/>
      <c r="G91" s="34"/>
      <c r="H91" s="34"/>
      <c r="I91" s="34"/>
      <c r="J91" s="127">
        <f>BK91</f>
        <v>0</v>
      </c>
      <c r="K91" s="34"/>
      <c r="L91" s="35"/>
      <c r="M91" s="62"/>
      <c r="N91" s="53"/>
      <c r="O91" s="63"/>
      <c r="P91" s="128">
        <f>P92</f>
        <v>0</v>
      </c>
      <c r="Q91" s="63"/>
      <c r="R91" s="128">
        <f>R92</f>
        <v>19.46293039</v>
      </c>
      <c r="S91" s="63"/>
      <c r="T91" s="129">
        <f>T92</f>
        <v>230.97582399999999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69</v>
      </c>
      <c r="AU91" s="19" t="s">
        <v>102</v>
      </c>
      <c r="BK91" s="130">
        <f>BK92</f>
        <v>0</v>
      </c>
    </row>
    <row r="92" spans="1:65" s="12" customFormat="1" ht="25.9" customHeight="1">
      <c r="B92" s="131"/>
      <c r="D92" s="132" t="s">
        <v>69</v>
      </c>
      <c r="E92" s="133" t="s">
        <v>238</v>
      </c>
      <c r="F92" s="133" t="s">
        <v>239</v>
      </c>
      <c r="I92" s="134"/>
      <c r="J92" s="135">
        <f>BK92</f>
        <v>0</v>
      </c>
      <c r="L92" s="131"/>
      <c r="M92" s="136"/>
      <c r="N92" s="137"/>
      <c r="O92" s="137"/>
      <c r="P92" s="138">
        <f>P93+P228+P270+P280+P329</f>
        <v>0</v>
      </c>
      <c r="Q92" s="137"/>
      <c r="R92" s="138">
        <f>R93+R228+R270+R280+R329</f>
        <v>19.46293039</v>
      </c>
      <c r="S92" s="137"/>
      <c r="T92" s="139">
        <f>T93+T228+T270+T280+T329</f>
        <v>230.97582399999999</v>
      </c>
      <c r="AR92" s="132" t="s">
        <v>77</v>
      </c>
      <c r="AT92" s="140" t="s">
        <v>69</v>
      </c>
      <c r="AU92" s="140" t="s">
        <v>70</v>
      </c>
      <c r="AY92" s="132" t="s">
        <v>121</v>
      </c>
      <c r="BK92" s="141">
        <f>BK93+BK228+BK270+BK280+BK329</f>
        <v>0</v>
      </c>
    </row>
    <row r="93" spans="1:65" s="12" customFormat="1" ht="22.9" customHeight="1">
      <c r="B93" s="131"/>
      <c r="D93" s="132" t="s">
        <v>69</v>
      </c>
      <c r="E93" s="142" t="s">
        <v>77</v>
      </c>
      <c r="F93" s="142" t="s">
        <v>240</v>
      </c>
      <c r="I93" s="134"/>
      <c r="J93" s="143">
        <f>BK93</f>
        <v>0</v>
      </c>
      <c r="L93" s="131"/>
      <c r="M93" s="136"/>
      <c r="N93" s="137"/>
      <c r="O93" s="137"/>
      <c r="P93" s="138">
        <f>SUM(P94:P227)</f>
        <v>0</v>
      </c>
      <c r="Q93" s="137"/>
      <c r="R93" s="138">
        <f>SUM(R94:R227)</f>
        <v>5.746179999999999</v>
      </c>
      <c r="S93" s="137"/>
      <c r="T93" s="139">
        <f>SUM(T94:T227)</f>
        <v>147.75799999999998</v>
      </c>
      <c r="AR93" s="132" t="s">
        <v>77</v>
      </c>
      <c r="AT93" s="140" t="s">
        <v>69</v>
      </c>
      <c r="AU93" s="140" t="s">
        <v>77</v>
      </c>
      <c r="AY93" s="132" t="s">
        <v>121</v>
      </c>
      <c r="BK93" s="141">
        <f>SUM(BK94:BK227)</f>
        <v>0</v>
      </c>
    </row>
    <row r="94" spans="1:65" s="2" customFormat="1" ht="24.2" customHeight="1">
      <c r="A94" s="34"/>
      <c r="B94" s="144"/>
      <c r="C94" s="145" t="s">
        <v>77</v>
      </c>
      <c r="D94" s="145" t="s">
        <v>123</v>
      </c>
      <c r="E94" s="146" t="s">
        <v>557</v>
      </c>
      <c r="F94" s="147" t="s">
        <v>558</v>
      </c>
      <c r="G94" s="148" t="s">
        <v>243</v>
      </c>
      <c r="H94" s="149">
        <v>63</v>
      </c>
      <c r="I94" s="150"/>
      <c r="J94" s="151">
        <f>ROUND(I94*H94,2)</f>
        <v>0</v>
      </c>
      <c r="K94" s="147" t="s">
        <v>244</v>
      </c>
      <c r="L94" s="35"/>
      <c r="M94" s="152" t="s">
        <v>3</v>
      </c>
      <c r="N94" s="153" t="s">
        <v>41</v>
      </c>
      <c r="O94" s="55"/>
      <c r="P94" s="154">
        <f>O94*H94</f>
        <v>0</v>
      </c>
      <c r="Q94" s="154">
        <v>0</v>
      </c>
      <c r="R94" s="154">
        <f>Q94*H94</f>
        <v>0</v>
      </c>
      <c r="S94" s="154">
        <v>0.22</v>
      </c>
      <c r="T94" s="155">
        <f>S94*H94</f>
        <v>13.86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56" t="s">
        <v>120</v>
      </c>
      <c r="AT94" s="156" t="s">
        <v>123</v>
      </c>
      <c r="AU94" s="156" t="s">
        <v>79</v>
      </c>
      <c r="AY94" s="19" t="s">
        <v>121</v>
      </c>
      <c r="BE94" s="157">
        <f>IF(N94="základní",J94,0)</f>
        <v>0</v>
      </c>
      <c r="BF94" s="157">
        <f>IF(N94="snížená",J94,0)</f>
        <v>0</v>
      </c>
      <c r="BG94" s="157">
        <f>IF(N94="zákl. přenesená",J94,0)</f>
        <v>0</v>
      </c>
      <c r="BH94" s="157">
        <f>IF(N94="sníž. přenesená",J94,0)</f>
        <v>0</v>
      </c>
      <c r="BI94" s="157">
        <f>IF(N94="nulová",J94,0)</f>
        <v>0</v>
      </c>
      <c r="BJ94" s="19" t="s">
        <v>77</v>
      </c>
      <c r="BK94" s="157">
        <f>ROUND(I94*H94,2)</f>
        <v>0</v>
      </c>
      <c r="BL94" s="19" t="s">
        <v>120</v>
      </c>
      <c r="BM94" s="156" t="s">
        <v>559</v>
      </c>
    </row>
    <row r="95" spans="1:65" s="2" customFormat="1" ht="39">
      <c r="A95" s="34"/>
      <c r="B95" s="35"/>
      <c r="C95" s="34"/>
      <c r="D95" s="158" t="s">
        <v>129</v>
      </c>
      <c r="E95" s="34"/>
      <c r="F95" s="159" t="s">
        <v>560</v>
      </c>
      <c r="G95" s="34"/>
      <c r="H95" s="34"/>
      <c r="I95" s="160"/>
      <c r="J95" s="34"/>
      <c r="K95" s="34"/>
      <c r="L95" s="35"/>
      <c r="M95" s="161"/>
      <c r="N95" s="162"/>
      <c r="O95" s="55"/>
      <c r="P95" s="55"/>
      <c r="Q95" s="55"/>
      <c r="R95" s="55"/>
      <c r="S95" s="55"/>
      <c r="T95" s="5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129</v>
      </c>
      <c r="AU95" s="19" t="s">
        <v>79</v>
      </c>
    </row>
    <row r="96" spans="1:65" s="2" customFormat="1">
      <c r="A96" s="34"/>
      <c r="B96" s="35"/>
      <c r="C96" s="34"/>
      <c r="D96" s="168" t="s">
        <v>247</v>
      </c>
      <c r="E96" s="34"/>
      <c r="F96" s="169" t="s">
        <v>561</v>
      </c>
      <c r="G96" s="34"/>
      <c r="H96" s="34"/>
      <c r="I96" s="160"/>
      <c r="J96" s="34"/>
      <c r="K96" s="34"/>
      <c r="L96" s="35"/>
      <c r="M96" s="161"/>
      <c r="N96" s="162"/>
      <c r="O96" s="55"/>
      <c r="P96" s="55"/>
      <c r="Q96" s="55"/>
      <c r="R96" s="55"/>
      <c r="S96" s="55"/>
      <c r="T96" s="56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247</v>
      </c>
      <c r="AU96" s="19" t="s">
        <v>79</v>
      </c>
    </row>
    <row r="97" spans="1:65" s="13" customFormat="1">
      <c r="B97" s="170"/>
      <c r="D97" s="158" t="s">
        <v>249</v>
      </c>
      <c r="E97" s="171" t="s">
        <v>3</v>
      </c>
      <c r="F97" s="172" t="s">
        <v>562</v>
      </c>
      <c r="H97" s="171" t="s">
        <v>3</v>
      </c>
      <c r="I97" s="173"/>
      <c r="L97" s="170"/>
      <c r="M97" s="174"/>
      <c r="N97" s="175"/>
      <c r="O97" s="175"/>
      <c r="P97" s="175"/>
      <c r="Q97" s="175"/>
      <c r="R97" s="175"/>
      <c r="S97" s="175"/>
      <c r="T97" s="176"/>
      <c r="AT97" s="171" t="s">
        <v>249</v>
      </c>
      <c r="AU97" s="171" t="s">
        <v>79</v>
      </c>
      <c r="AV97" s="13" t="s">
        <v>77</v>
      </c>
      <c r="AW97" s="13" t="s">
        <v>32</v>
      </c>
      <c r="AX97" s="13" t="s">
        <v>70</v>
      </c>
      <c r="AY97" s="171" t="s">
        <v>121</v>
      </c>
    </row>
    <row r="98" spans="1:65" s="14" customFormat="1">
      <c r="B98" s="177"/>
      <c r="D98" s="158" t="s">
        <v>249</v>
      </c>
      <c r="E98" s="178" t="s">
        <v>3</v>
      </c>
      <c r="F98" s="179" t="s">
        <v>563</v>
      </c>
      <c r="H98" s="180">
        <v>63</v>
      </c>
      <c r="I98" s="181"/>
      <c r="L98" s="177"/>
      <c r="M98" s="182"/>
      <c r="N98" s="183"/>
      <c r="O98" s="183"/>
      <c r="P98" s="183"/>
      <c r="Q98" s="183"/>
      <c r="R98" s="183"/>
      <c r="S98" s="183"/>
      <c r="T98" s="184"/>
      <c r="AT98" s="178" t="s">
        <v>249</v>
      </c>
      <c r="AU98" s="178" t="s">
        <v>79</v>
      </c>
      <c r="AV98" s="14" t="s">
        <v>79</v>
      </c>
      <c r="AW98" s="14" t="s">
        <v>32</v>
      </c>
      <c r="AX98" s="14" t="s">
        <v>77</v>
      </c>
      <c r="AY98" s="178" t="s">
        <v>121</v>
      </c>
    </row>
    <row r="99" spans="1:65" s="2" customFormat="1" ht="24.2" customHeight="1">
      <c r="A99" s="34"/>
      <c r="B99" s="144"/>
      <c r="C99" s="145" t="s">
        <v>79</v>
      </c>
      <c r="D99" s="145" t="s">
        <v>123</v>
      </c>
      <c r="E99" s="146" t="s">
        <v>564</v>
      </c>
      <c r="F99" s="147" t="s">
        <v>565</v>
      </c>
      <c r="G99" s="148" t="s">
        <v>243</v>
      </c>
      <c r="H99" s="149">
        <v>11.25</v>
      </c>
      <c r="I99" s="150"/>
      <c r="J99" s="151">
        <f>ROUND(I99*H99,2)</f>
        <v>0</v>
      </c>
      <c r="K99" s="147" t="s">
        <v>244</v>
      </c>
      <c r="L99" s="35"/>
      <c r="M99" s="152" t="s">
        <v>3</v>
      </c>
      <c r="N99" s="153" t="s">
        <v>41</v>
      </c>
      <c r="O99" s="55"/>
      <c r="P99" s="154">
        <f>O99*H99</f>
        <v>0</v>
      </c>
      <c r="Q99" s="154">
        <v>0</v>
      </c>
      <c r="R99" s="154">
        <f>Q99*H99</f>
        <v>0</v>
      </c>
      <c r="S99" s="154">
        <v>0.3</v>
      </c>
      <c r="T99" s="155">
        <f>S99*H99</f>
        <v>3.375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56" t="s">
        <v>120</v>
      </c>
      <c r="AT99" s="156" t="s">
        <v>123</v>
      </c>
      <c r="AU99" s="156" t="s">
        <v>79</v>
      </c>
      <c r="AY99" s="19" t="s">
        <v>121</v>
      </c>
      <c r="BE99" s="157">
        <f>IF(N99="základní",J99,0)</f>
        <v>0</v>
      </c>
      <c r="BF99" s="157">
        <f>IF(N99="snížená",J99,0)</f>
        <v>0</v>
      </c>
      <c r="BG99" s="157">
        <f>IF(N99="zákl. přenesená",J99,0)</f>
        <v>0</v>
      </c>
      <c r="BH99" s="157">
        <f>IF(N99="sníž. přenesená",J99,0)</f>
        <v>0</v>
      </c>
      <c r="BI99" s="157">
        <f>IF(N99="nulová",J99,0)</f>
        <v>0</v>
      </c>
      <c r="BJ99" s="19" t="s">
        <v>77</v>
      </c>
      <c r="BK99" s="157">
        <f>ROUND(I99*H99,2)</f>
        <v>0</v>
      </c>
      <c r="BL99" s="19" t="s">
        <v>120</v>
      </c>
      <c r="BM99" s="156" t="s">
        <v>566</v>
      </c>
    </row>
    <row r="100" spans="1:65" s="2" customFormat="1" ht="39">
      <c r="A100" s="34"/>
      <c r="B100" s="35"/>
      <c r="C100" s="34"/>
      <c r="D100" s="158" t="s">
        <v>129</v>
      </c>
      <c r="E100" s="34"/>
      <c r="F100" s="159" t="s">
        <v>567</v>
      </c>
      <c r="G100" s="34"/>
      <c r="H100" s="34"/>
      <c r="I100" s="160"/>
      <c r="J100" s="34"/>
      <c r="K100" s="34"/>
      <c r="L100" s="35"/>
      <c r="M100" s="161"/>
      <c r="N100" s="162"/>
      <c r="O100" s="55"/>
      <c r="P100" s="55"/>
      <c r="Q100" s="55"/>
      <c r="R100" s="55"/>
      <c r="S100" s="55"/>
      <c r="T100" s="56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129</v>
      </c>
      <c r="AU100" s="19" t="s">
        <v>79</v>
      </c>
    </row>
    <row r="101" spans="1:65" s="2" customFormat="1">
      <c r="A101" s="34"/>
      <c r="B101" s="35"/>
      <c r="C101" s="34"/>
      <c r="D101" s="168" t="s">
        <v>247</v>
      </c>
      <c r="E101" s="34"/>
      <c r="F101" s="169" t="s">
        <v>568</v>
      </c>
      <c r="G101" s="34"/>
      <c r="H101" s="34"/>
      <c r="I101" s="160"/>
      <c r="J101" s="34"/>
      <c r="K101" s="34"/>
      <c r="L101" s="35"/>
      <c r="M101" s="161"/>
      <c r="N101" s="162"/>
      <c r="O101" s="55"/>
      <c r="P101" s="55"/>
      <c r="Q101" s="55"/>
      <c r="R101" s="55"/>
      <c r="S101" s="55"/>
      <c r="T101" s="5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247</v>
      </c>
      <c r="AU101" s="19" t="s">
        <v>79</v>
      </c>
    </row>
    <row r="102" spans="1:65" s="13" customFormat="1" ht="22.5">
      <c r="B102" s="170"/>
      <c r="D102" s="158" t="s">
        <v>249</v>
      </c>
      <c r="E102" s="171" t="s">
        <v>3</v>
      </c>
      <c r="F102" s="172" t="s">
        <v>569</v>
      </c>
      <c r="H102" s="171" t="s">
        <v>3</v>
      </c>
      <c r="I102" s="173"/>
      <c r="L102" s="170"/>
      <c r="M102" s="174"/>
      <c r="N102" s="175"/>
      <c r="O102" s="175"/>
      <c r="P102" s="175"/>
      <c r="Q102" s="175"/>
      <c r="R102" s="175"/>
      <c r="S102" s="175"/>
      <c r="T102" s="176"/>
      <c r="AT102" s="171" t="s">
        <v>249</v>
      </c>
      <c r="AU102" s="171" t="s">
        <v>79</v>
      </c>
      <c r="AV102" s="13" t="s">
        <v>77</v>
      </c>
      <c r="AW102" s="13" t="s">
        <v>32</v>
      </c>
      <c r="AX102" s="13" t="s">
        <v>70</v>
      </c>
      <c r="AY102" s="171" t="s">
        <v>121</v>
      </c>
    </row>
    <row r="103" spans="1:65" s="14" customFormat="1">
      <c r="B103" s="177"/>
      <c r="D103" s="158" t="s">
        <v>249</v>
      </c>
      <c r="E103" s="178" t="s">
        <v>3</v>
      </c>
      <c r="F103" s="179" t="s">
        <v>570</v>
      </c>
      <c r="H103" s="180">
        <v>11.25</v>
      </c>
      <c r="I103" s="181"/>
      <c r="L103" s="177"/>
      <c r="M103" s="182"/>
      <c r="N103" s="183"/>
      <c r="O103" s="183"/>
      <c r="P103" s="183"/>
      <c r="Q103" s="183"/>
      <c r="R103" s="183"/>
      <c r="S103" s="183"/>
      <c r="T103" s="184"/>
      <c r="AT103" s="178" t="s">
        <v>249</v>
      </c>
      <c r="AU103" s="178" t="s">
        <v>79</v>
      </c>
      <c r="AV103" s="14" t="s">
        <v>79</v>
      </c>
      <c r="AW103" s="14" t="s">
        <v>32</v>
      </c>
      <c r="AX103" s="14" t="s">
        <v>77</v>
      </c>
      <c r="AY103" s="178" t="s">
        <v>121</v>
      </c>
    </row>
    <row r="104" spans="1:65" s="2" customFormat="1" ht="33" customHeight="1">
      <c r="A104" s="34"/>
      <c r="B104" s="144"/>
      <c r="C104" s="145" t="s">
        <v>86</v>
      </c>
      <c r="D104" s="145" t="s">
        <v>123</v>
      </c>
      <c r="E104" s="146" t="s">
        <v>571</v>
      </c>
      <c r="F104" s="147" t="s">
        <v>572</v>
      </c>
      <c r="G104" s="148" t="s">
        <v>243</v>
      </c>
      <c r="H104" s="149">
        <v>63</v>
      </c>
      <c r="I104" s="150"/>
      <c r="J104" s="151">
        <f>ROUND(I104*H104,2)</f>
        <v>0</v>
      </c>
      <c r="K104" s="147" t="s">
        <v>244</v>
      </c>
      <c r="L104" s="35"/>
      <c r="M104" s="152" t="s">
        <v>3</v>
      </c>
      <c r="N104" s="153" t="s">
        <v>41</v>
      </c>
      <c r="O104" s="55"/>
      <c r="P104" s="154">
        <f>O104*H104</f>
        <v>0</v>
      </c>
      <c r="Q104" s="154">
        <v>0</v>
      </c>
      <c r="R104" s="154">
        <f>Q104*H104</f>
        <v>0</v>
      </c>
      <c r="S104" s="154">
        <v>0.28999999999999998</v>
      </c>
      <c r="T104" s="155">
        <f>S104*H104</f>
        <v>18.27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56" t="s">
        <v>120</v>
      </c>
      <c r="AT104" s="156" t="s">
        <v>123</v>
      </c>
      <c r="AU104" s="156" t="s">
        <v>79</v>
      </c>
      <c r="AY104" s="19" t="s">
        <v>121</v>
      </c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19" t="s">
        <v>77</v>
      </c>
      <c r="BK104" s="157">
        <f>ROUND(I104*H104,2)</f>
        <v>0</v>
      </c>
      <c r="BL104" s="19" t="s">
        <v>120</v>
      </c>
      <c r="BM104" s="156" t="s">
        <v>573</v>
      </c>
    </row>
    <row r="105" spans="1:65" s="2" customFormat="1" ht="39">
      <c r="A105" s="34"/>
      <c r="B105" s="35"/>
      <c r="C105" s="34"/>
      <c r="D105" s="158" t="s">
        <v>129</v>
      </c>
      <c r="E105" s="34"/>
      <c r="F105" s="159" t="s">
        <v>574</v>
      </c>
      <c r="G105" s="34"/>
      <c r="H105" s="34"/>
      <c r="I105" s="160"/>
      <c r="J105" s="34"/>
      <c r="K105" s="34"/>
      <c r="L105" s="35"/>
      <c r="M105" s="161"/>
      <c r="N105" s="162"/>
      <c r="O105" s="55"/>
      <c r="P105" s="55"/>
      <c r="Q105" s="55"/>
      <c r="R105" s="55"/>
      <c r="S105" s="55"/>
      <c r="T105" s="5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129</v>
      </c>
      <c r="AU105" s="19" t="s">
        <v>79</v>
      </c>
    </row>
    <row r="106" spans="1:65" s="2" customFormat="1">
      <c r="A106" s="34"/>
      <c r="B106" s="35"/>
      <c r="C106" s="34"/>
      <c r="D106" s="168" t="s">
        <v>247</v>
      </c>
      <c r="E106" s="34"/>
      <c r="F106" s="169" t="s">
        <v>575</v>
      </c>
      <c r="G106" s="34"/>
      <c r="H106" s="34"/>
      <c r="I106" s="160"/>
      <c r="J106" s="34"/>
      <c r="K106" s="34"/>
      <c r="L106" s="35"/>
      <c r="M106" s="161"/>
      <c r="N106" s="162"/>
      <c r="O106" s="55"/>
      <c r="P106" s="55"/>
      <c r="Q106" s="55"/>
      <c r="R106" s="55"/>
      <c r="S106" s="55"/>
      <c r="T106" s="5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247</v>
      </c>
      <c r="AU106" s="19" t="s">
        <v>79</v>
      </c>
    </row>
    <row r="107" spans="1:65" s="13" customFormat="1" ht="22.5">
      <c r="B107" s="170"/>
      <c r="D107" s="158" t="s">
        <v>249</v>
      </c>
      <c r="E107" s="171" t="s">
        <v>3</v>
      </c>
      <c r="F107" s="172" t="s">
        <v>576</v>
      </c>
      <c r="H107" s="171" t="s">
        <v>3</v>
      </c>
      <c r="I107" s="173"/>
      <c r="L107" s="170"/>
      <c r="M107" s="174"/>
      <c r="N107" s="175"/>
      <c r="O107" s="175"/>
      <c r="P107" s="175"/>
      <c r="Q107" s="175"/>
      <c r="R107" s="175"/>
      <c r="S107" s="175"/>
      <c r="T107" s="176"/>
      <c r="AT107" s="171" t="s">
        <v>249</v>
      </c>
      <c r="AU107" s="171" t="s">
        <v>79</v>
      </c>
      <c r="AV107" s="13" t="s">
        <v>77</v>
      </c>
      <c r="AW107" s="13" t="s">
        <v>32</v>
      </c>
      <c r="AX107" s="13" t="s">
        <v>70</v>
      </c>
      <c r="AY107" s="171" t="s">
        <v>121</v>
      </c>
    </row>
    <row r="108" spans="1:65" s="14" customFormat="1">
      <c r="B108" s="177"/>
      <c r="D108" s="158" t="s">
        <v>249</v>
      </c>
      <c r="E108" s="178" t="s">
        <v>3</v>
      </c>
      <c r="F108" s="179" t="s">
        <v>577</v>
      </c>
      <c r="H108" s="180">
        <v>63</v>
      </c>
      <c r="I108" s="181"/>
      <c r="L108" s="177"/>
      <c r="M108" s="182"/>
      <c r="N108" s="183"/>
      <c r="O108" s="183"/>
      <c r="P108" s="183"/>
      <c r="Q108" s="183"/>
      <c r="R108" s="183"/>
      <c r="S108" s="183"/>
      <c r="T108" s="184"/>
      <c r="AT108" s="178" t="s">
        <v>249</v>
      </c>
      <c r="AU108" s="178" t="s">
        <v>79</v>
      </c>
      <c r="AV108" s="14" t="s">
        <v>79</v>
      </c>
      <c r="AW108" s="14" t="s">
        <v>32</v>
      </c>
      <c r="AX108" s="14" t="s">
        <v>77</v>
      </c>
      <c r="AY108" s="178" t="s">
        <v>121</v>
      </c>
    </row>
    <row r="109" spans="1:65" s="2" customFormat="1" ht="33" customHeight="1">
      <c r="A109" s="34"/>
      <c r="B109" s="144"/>
      <c r="C109" s="145" t="s">
        <v>120</v>
      </c>
      <c r="D109" s="145" t="s">
        <v>123</v>
      </c>
      <c r="E109" s="146" t="s">
        <v>578</v>
      </c>
      <c r="F109" s="147" t="s">
        <v>579</v>
      </c>
      <c r="G109" s="148" t="s">
        <v>243</v>
      </c>
      <c r="H109" s="149">
        <v>63</v>
      </c>
      <c r="I109" s="150"/>
      <c r="J109" s="151">
        <f>ROUND(I109*H109,2)</f>
        <v>0</v>
      </c>
      <c r="K109" s="147" t="s">
        <v>244</v>
      </c>
      <c r="L109" s="35"/>
      <c r="M109" s="152" t="s">
        <v>3</v>
      </c>
      <c r="N109" s="153" t="s">
        <v>41</v>
      </c>
      <c r="O109" s="55"/>
      <c r="P109" s="154">
        <f>O109*H109</f>
        <v>0</v>
      </c>
      <c r="Q109" s="154">
        <v>0</v>
      </c>
      <c r="R109" s="154">
        <f>Q109*H109</f>
        <v>0</v>
      </c>
      <c r="S109" s="154">
        <v>0.44</v>
      </c>
      <c r="T109" s="155">
        <f>S109*H109</f>
        <v>27.72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56" t="s">
        <v>120</v>
      </c>
      <c r="AT109" s="156" t="s">
        <v>123</v>
      </c>
      <c r="AU109" s="156" t="s">
        <v>79</v>
      </c>
      <c r="AY109" s="19" t="s">
        <v>121</v>
      </c>
      <c r="BE109" s="157">
        <f>IF(N109="základní",J109,0)</f>
        <v>0</v>
      </c>
      <c r="BF109" s="157">
        <f>IF(N109="snížená",J109,0)</f>
        <v>0</v>
      </c>
      <c r="BG109" s="157">
        <f>IF(N109="zákl. přenesená",J109,0)</f>
        <v>0</v>
      </c>
      <c r="BH109" s="157">
        <f>IF(N109="sníž. přenesená",J109,0)</f>
        <v>0</v>
      </c>
      <c r="BI109" s="157">
        <f>IF(N109="nulová",J109,0)</f>
        <v>0</v>
      </c>
      <c r="BJ109" s="19" t="s">
        <v>77</v>
      </c>
      <c r="BK109" s="157">
        <f>ROUND(I109*H109,2)</f>
        <v>0</v>
      </c>
      <c r="BL109" s="19" t="s">
        <v>120</v>
      </c>
      <c r="BM109" s="156" t="s">
        <v>580</v>
      </c>
    </row>
    <row r="110" spans="1:65" s="2" customFormat="1" ht="39">
      <c r="A110" s="34"/>
      <c r="B110" s="35"/>
      <c r="C110" s="34"/>
      <c r="D110" s="158" t="s">
        <v>129</v>
      </c>
      <c r="E110" s="34"/>
      <c r="F110" s="159" t="s">
        <v>581</v>
      </c>
      <c r="G110" s="34"/>
      <c r="H110" s="34"/>
      <c r="I110" s="160"/>
      <c r="J110" s="34"/>
      <c r="K110" s="34"/>
      <c r="L110" s="35"/>
      <c r="M110" s="161"/>
      <c r="N110" s="162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129</v>
      </c>
      <c r="AU110" s="19" t="s">
        <v>79</v>
      </c>
    </row>
    <row r="111" spans="1:65" s="2" customFormat="1">
      <c r="A111" s="34"/>
      <c r="B111" s="35"/>
      <c r="C111" s="34"/>
      <c r="D111" s="168" t="s">
        <v>247</v>
      </c>
      <c r="E111" s="34"/>
      <c r="F111" s="169" t="s">
        <v>582</v>
      </c>
      <c r="G111" s="34"/>
      <c r="H111" s="34"/>
      <c r="I111" s="160"/>
      <c r="J111" s="34"/>
      <c r="K111" s="34"/>
      <c r="L111" s="35"/>
      <c r="M111" s="161"/>
      <c r="N111" s="162"/>
      <c r="O111" s="55"/>
      <c r="P111" s="55"/>
      <c r="Q111" s="55"/>
      <c r="R111" s="55"/>
      <c r="S111" s="55"/>
      <c r="T111" s="5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247</v>
      </c>
      <c r="AU111" s="19" t="s">
        <v>79</v>
      </c>
    </row>
    <row r="112" spans="1:65" s="13" customFormat="1" ht="22.5">
      <c r="B112" s="170"/>
      <c r="D112" s="158" t="s">
        <v>249</v>
      </c>
      <c r="E112" s="171" t="s">
        <v>3</v>
      </c>
      <c r="F112" s="172" t="s">
        <v>583</v>
      </c>
      <c r="H112" s="171" t="s">
        <v>3</v>
      </c>
      <c r="I112" s="173"/>
      <c r="L112" s="170"/>
      <c r="M112" s="174"/>
      <c r="N112" s="175"/>
      <c r="O112" s="175"/>
      <c r="P112" s="175"/>
      <c r="Q112" s="175"/>
      <c r="R112" s="175"/>
      <c r="S112" s="175"/>
      <c r="T112" s="176"/>
      <c r="AT112" s="171" t="s">
        <v>249</v>
      </c>
      <c r="AU112" s="171" t="s">
        <v>79</v>
      </c>
      <c r="AV112" s="13" t="s">
        <v>77</v>
      </c>
      <c r="AW112" s="13" t="s">
        <v>32</v>
      </c>
      <c r="AX112" s="13" t="s">
        <v>70</v>
      </c>
      <c r="AY112" s="171" t="s">
        <v>121</v>
      </c>
    </row>
    <row r="113" spans="1:65" s="14" customFormat="1">
      <c r="B113" s="177"/>
      <c r="D113" s="158" t="s">
        <v>249</v>
      </c>
      <c r="E113" s="178" t="s">
        <v>3</v>
      </c>
      <c r="F113" s="179" t="s">
        <v>577</v>
      </c>
      <c r="H113" s="180">
        <v>63</v>
      </c>
      <c r="I113" s="181"/>
      <c r="L113" s="177"/>
      <c r="M113" s="182"/>
      <c r="N113" s="183"/>
      <c r="O113" s="183"/>
      <c r="P113" s="183"/>
      <c r="Q113" s="183"/>
      <c r="R113" s="183"/>
      <c r="S113" s="183"/>
      <c r="T113" s="184"/>
      <c r="AT113" s="178" t="s">
        <v>249</v>
      </c>
      <c r="AU113" s="178" t="s">
        <v>79</v>
      </c>
      <c r="AV113" s="14" t="s">
        <v>79</v>
      </c>
      <c r="AW113" s="14" t="s">
        <v>32</v>
      </c>
      <c r="AX113" s="14" t="s">
        <v>77</v>
      </c>
      <c r="AY113" s="178" t="s">
        <v>121</v>
      </c>
    </row>
    <row r="114" spans="1:65" s="2" customFormat="1" ht="33" customHeight="1">
      <c r="A114" s="34"/>
      <c r="B114" s="144"/>
      <c r="C114" s="145" t="s">
        <v>147</v>
      </c>
      <c r="D114" s="145" t="s">
        <v>123</v>
      </c>
      <c r="E114" s="146" t="s">
        <v>584</v>
      </c>
      <c r="F114" s="147" t="s">
        <v>585</v>
      </c>
      <c r="G114" s="148" t="s">
        <v>243</v>
      </c>
      <c r="H114" s="149">
        <v>63</v>
      </c>
      <c r="I114" s="150"/>
      <c r="J114" s="151">
        <f>ROUND(I114*H114,2)</f>
        <v>0</v>
      </c>
      <c r="K114" s="147" t="s">
        <v>244</v>
      </c>
      <c r="L114" s="35"/>
      <c r="M114" s="152" t="s">
        <v>3</v>
      </c>
      <c r="N114" s="153" t="s">
        <v>41</v>
      </c>
      <c r="O114" s="55"/>
      <c r="P114" s="154">
        <f>O114*H114</f>
        <v>0</v>
      </c>
      <c r="Q114" s="154">
        <v>0</v>
      </c>
      <c r="R114" s="154">
        <f>Q114*H114</f>
        <v>0</v>
      </c>
      <c r="S114" s="154">
        <v>0.75</v>
      </c>
      <c r="T114" s="155">
        <f>S114*H114</f>
        <v>47.25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56" t="s">
        <v>120</v>
      </c>
      <c r="AT114" s="156" t="s">
        <v>123</v>
      </c>
      <c r="AU114" s="156" t="s">
        <v>79</v>
      </c>
      <c r="AY114" s="19" t="s">
        <v>121</v>
      </c>
      <c r="BE114" s="157">
        <f>IF(N114="základní",J114,0)</f>
        <v>0</v>
      </c>
      <c r="BF114" s="157">
        <f>IF(N114="snížená",J114,0)</f>
        <v>0</v>
      </c>
      <c r="BG114" s="157">
        <f>IF(N114="zákl. přenesená",J114,0)</f>
        <v>0</v>
      </c>
      <c r="BH114" s="157">
        <f>IF(N114="sníž. přenesená",J114,0)</f>
        <v>0</v>
      </c>
      <c r="BI114" s="157">
        <f>IF(N114="nulová",J114,0)</f>
        <v>0</v>
      </c>
      <c r="BJ114" s="19" t="s">
        <v>77</v>
      </c>
      <c r="BK114" s="157">
        <f>ROUND(I114*H114,2)</f>
        <v>0</v>
      </c>
      <c r="BL114" s="19" t="s">
        <v>120</v>
      </c>
      <c r="BM114" s="156" t="s">
        <v>586</v>
      </c>
    </row>
    <row r="115" spans="1:65" s="2" customFormat="1" ht="39">
      <c r="A115" s="34"/>
      <c r="B115" s="35"/>
      <c r="C115" s="34"/>
      <c r="D115" s="158" t="s">
        <v>129</v>
      </c>
      <c r="E115" s="34"/>
      <c r="F115" s="159" t="s">
        <v>587</v>
      </c>
      <c r="G115" s="34"/>
      <c r="H115" s="34"/>
      <c r="I115" s="160"/>
      <c r="J115" s="34"/>
      <c r="K115" s="34"/>
      <c r="L115" s="35"/>
      <c r="M115" s="161"/>
      <c r="N115" s="162"/>
      <c r="O115" s="55"/>
      <c r="P115" s="55"/>
      <c r="Q115" s="55"/>
      <c r="R115" s="55"/>
      <c r="S115" s="55"/>
      <c r="T115" s="5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9" t="s">
        <v>129</v>
      </c>
      <c r="AU115" s="19" t="s">
        <v>79</v>
      </c>
    </row>
    <row r="116" spans="1:65" s="2" customFormat="1">
      <c r="A116" s="34"/>
      <c r="B116" s="35"/>
      <c r="C116" s="34"/>
      <c r="D116" s="168" t="s">
        <v>247</v>
      </c>
      <c r="E116" s="34"/>
      <c r="F116" s="169" t="s">
        <v>588</v>
      </c>
      <c r="G116" s="34"/>
      <c r="H116" s="34"/>
      <c r="I116" s="160"/>
      <c r="J116" s="34"/>
      <c r="K116" s="34"/>
      <c r="L116" s="35"/>
      <c r="M116" s="161"/>
      <c r="N116" s="162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247</v>
      </c>
      <c r="AU116" s="19" t="s">
        <v>79</v>
      </c>
    </row>
    <row r="117" spans="1:65" s="13" customFormat="1" ht="22.5">
      <c r="B117" s="170"/>
      <c r="D117" s="158" t="s">
        <v>249</v>
      </c>
      <c r="E117" s="171" t="s">
        <v>3</v>
      </c>
      <c r="F117" s="172" t="s">
        <v>583</v>
      </c>
      <c r="H117" s="171" t="s">
        <v>3</v>
      </c>
      <c r="I117" s="173"/>
      <c r="L117" s="170"/>
      <c r="M117" s="174"/>
      <c r="N117" s="175"/>
      <c r="O117" s="175"/>
      <c r="P117" s="175"/>
      <c r="Q117" s="175"/>
      <c r="R117" s="175"/>
      <c r="S117" s="175"/>
      <c r="T117" s="176"/>
      <c r="AT117" s="171" t="s">
        <v>249</v>
      </c>
      <c r="AU117" s="171" t="s">
        <v>79</v>
      </c>
      <c r="AV117" s="13" t="s">
        <v>77</v>
      </c>
      <c r="AW117" s="13" t="s">
        <v>32</v>
      </c>
      <c r="AX117" s="13" t="s">
        <v>70</v>
      </c>
      <c r="AY117" s="171" t="s">
        <v>121</v>
      </c>
    </row>
    <row r="118" spans="1:65" s="14" customFormat="1">
      <c r="B118" s="177"/>
      <c r="D118" s="158" t="s">
        <v>249</v>
      </c>
      <c r="E118" s="178" t="s">
        <v>3</v>
      </c>
      <c r="F118" s="179" t="s">
        <v>577</v>
      </c>
      <c r="H118" s="180">
        <v>63</v>
      </c>
      <c r="I118" s="181"/>
      <c r="L118" s="177"/>
      <c r="M118" s="182"/>
      <c r="N118" s="183"/>
      <c r="O118" s="183"/>
      <c r="P118" s="183"/>
      <c r="Q118" s="183"/>
      <c r="R118" s="183"/>
      <c r="S118" s="183"/>
      <c r="T118" s="184"/>
      <c r="AT118" s="178" t="s">
        <v>249</v>
      </c>
      <c r="AU118" s="178" t="s">
        <v>79</v>
      </c>
      <c r="AV118" s="14" t="s">
        <v>79</v>
      </c>
      <c r="AW118" s="14" t="s">
        <v>32</v>
      </c>
      <c r="AX118" s="14" t="s">
        <v>77</v>
      </c>
      <c r="AY118" s="178" t="s">
        <v>121</v>
      </c>
    </row>
    <row r="119" spans="1:65" s="2" customFormat="1" ht="24.2" customHeight="1">
      <c r="A119" s="34"/>
      <c r="B119" s="144"/>
      <c r="C119" s="145" t="s">
        <v>152</v>
      </c>
      <c r="D119" s="145" t="s">
        <v>123</v>
      </c>
      <c r="E119" s="146" t="s">
        <v>589</v>
      </c>
      <c r="F119" s="147" t="s">
        <v>590</v>
      </c>
      <c r="G119" s="148" t="s">
        <v>243</v>
      </c>
      <c r="H119" s="149">
        <v>36.799999999999997</v>
      </c>
      <c r="I119" s="150"/>
      <c r="J119" s="151">
        <f>ROUND(I119*H119,2)</f>
        <v>0</v>
      </c>
      <c r="K119" s="147" t="s">
        <v>244</v>
      </c>
      <c r="L119" s="35"/>
      <c r="M119" s="152" t="s">
        <v>3</v>
      </c>
      <c r="N119" s="153" t="s">
        <v>41</v>
      </c>
      <c r="O119" s="55"/>
      <c r="P119" s="154">
        <f>O119*H119</f>
        <v>0</v>
      </c>
      <c r="Q119" s="154">
        <v>0</v>
      </c>
      <c r="R119" s="154">
        <f>Q119*H119</f>
        <v>0</v>
      </c>
      <c r="S119" s="154">
        <v>0.57999999999999996</v>
      </c>
      <c r="T119" s="155">
        <f>S119*H119</f>
        <v>21.343999999999998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56" t="s">
        <v>120</v>
      </c>
      <c r="AT119" s="156" t="s">
        <v>123</v>
      </c>
      <c r="AU119" s="156" t="s">
        <v>79</v>
      </c>
      <c r="AY119" s="19" t="s">
        <v>121</v>
      </c>
      <c r="BE119" s="157">
        <f>IF(N119="základní",J119,0)</f>
        <v>0</v>
      </c>
      <c r="BF119" s="157">
        <f>IF(N119="snížená",J119,0)</f>
        <v>0</v>
      </c>
      <c r="BG119" s="157">
        <f>IF(N119="zákl. přenesená",J119,0)</f>
        <v>0</v>
      </c>
      <c r="BH119" s="157">
        <f>IF(N119="sníž. přenesená",J119,0)</f>
        <v>0</v>
      </c>
      <c r="BI119" s="157">
        <f>IF(N119="nulová",J119,0)</f>
        <v>0</v>
      </c>
      <c r="BJ119" s="19" t="s">
        <v>77</v>
      </c>
      <c r="BK119" s="157">
        <f>ROUND(I119*H119,2)</f>
        <v>0</v>
      </c>
      <c r="BL119" s="19" t="s">
        <v>120</v>
      </c>
      <c r="BM119" s="156" t="s">
        <v>591</v>
      </c>
    </row>
    <row r="120" spans="1:65" s="2" customFormat="1" ht="39">
      <c r="A120" s="34"/>
      <c r="B120" s="35"/>
      <c r="C120" s="34"/>
      <c r="D120" s="158" t="s">
        <v>129</v>
      </c>
      <c r="E120" s="34"/>
      <c r="F120" s="159" t="s">
        <v>592</v>
      </c>
      <c r="G120" s="34"/>
      <c r="H120" s="34"/>
      <c r="I120" s="160"/>
      <c r="J120" s="34"/>
      <c r="K120" s="34"/>
      <c r="L120" s="35"/>
      <c r="M120" s="161"/>
      <c r="N120" s="162"/>
      <c r="O120" s="55"/>
      <c r="P120" s="55"/>
      <c r="Q120" s="55"/>
      <c r="R120" s="55"/>
      <c r="S120" s="55"/>
      <c r="T120" s="5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129</v>
      </c>
      <c r="AU120" s="19" t="s">
        <v>79</v>
      </c>
    </row>
    <row r="121" spans="1:65" s="2" customFormat="1">
      <c r="A121" s="34"/>
      <c r="B121" s="35"/>
      <c r="C121" s="34"/>
      <c r="D121" s="168" t="s">
        <v>247</v>
      </c>
      <c r="E121" s="34"/>
      <c r="F121" s="169" t="s">
        <v>593</v>
      </c>
      <c r="G121" s="34"/>
      <c r="H121" s="34"/>
      <c r="I121" s="160"/>
      <c r="J121" s="34"/>
      <c r="K121" s="34"/>
      <c r="L121" s="35"/>
      <c r="M121" s="161"/>
      <c r="N121" s="162"/>
      <c r="O121" s="55"/>
      <c r="P121" s="55"/>
      <c r="Q121" s="55"/>
      <c r="R121" s="55"/>
      <c r="S121" s="55"/>
      <c r="T121" s="5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247</v>
      </c>
      <c r="AU121" s="19" t="s">
        <v>79</v>
      </c>
    </row>
    <row r="122" spans="1:65" s="13" customFormat="1" ht="22.5">
      <c r="B122" s="170"/>
      <c r="D122" s="158" t="s">
        <v>249</v>
      </c>
      <c r="E122" s="171" t="s">
        <v>3</v>
      </c>
      <c r="F122" s="172" t="s">
        <v>594</v>
      </c>
      <c r="H122" s="171" t="s">
        <v>3</v>
      </c>
      <c r="I122" s="173"/>
      <c r="L122" s="170"/>
      <c r="M122" s="174"/>
      <c r="N122" s="175"/>
      <c r="O122" s="175"/>
      <c r="P122" s="175"/>
      <c r="Q122" s="175"/>
      <c r="R122" s="175"/>
      <c r="S122" s="175"/>
      <c r="T122" s="176"/>
      <c r="AT122" s="171" t="s">
        <v>249</v>
      </c>
      <c r="AU122" s="171" t="s">
        <v>79</v>
      </c>
      <c r="AV122" s="13" t="s">
        <v>77</v>
      </c>
      <c r="AW122" s="13" t="s">
        <v>32</v>
      </c>
      <c r="AX122" s="13" t="s">
        <v>70</v>
      </c>
      <c r="AY122" s="171" t="s">
        <v>121</v>
      </c>
    </row>
    <row r="123" spans="1:65" s="14" customFormat="1">
      <c r="B123" s="177"/>
      <c r="D123" s="158" t="s">
        <v>249</v>
      </c>
      <c r="E123" s="178" t="s">
        <v>3</v>
      </c>
      <c r="F123" s="179" t="s">
        <v>595</v>
      </c>
      <c r="H123" s="180">
        <v>18.399999999999999</v>
      </c>
      <c r="I123" s="181"/>
      <c r="L123" s="177"/>
      <c r="M123" s="182"/>
      <c r="N123" s="183"/>
      <c r="O123" s="183"/>
      <c r="P123" s="183"/>
      <c r="Q123" s="183"/>
      <c r="R123" s="183"/>
      <c r="S123" s="183"/>
      <c r="T123" s="184"/>
      <c r="AT123" s="178" t="s">
        <v>249</v>
      </c>
      <c r="AU123" s="178" t="s">
        <v>79</v>
      </c>
      <c r="AV123" s="14" t="s">
        <v>79</v>
      </c>
      <c r="AW123" s="14" t="s">
        <v>32</v>
      </c>
      <c r="AX123" s="14" t="s">
        <v>77</v>
      </c>
      <c r="AY123" s="178" t="s">
        <v>121</v>
      </c>
    </row>
    <row r="124" spans="1:65" s="14" customFormat="1">
      <c r="B124" s="177"/>
      <c r="D124" s="158" t="s">
        <v>249</v>
      </c>
      <c r="F124" s="179" t="s">
        <v>596</v>
      </c>
      <c r="H124" s="180">
        <v>36.799999999999997</v>
      </c>
      <c r="I124" s="181"/>
      <c r="L124" s="177"/>
      <c r="M124" s="182"/>
      <c r="N124" s="183"/>
      <c r="O124" s="183"/>
      <c r="P124" s="183"/>
      <c r="Q124" s="183"/>
      <c r="R124" s="183"/>
      <c r="S124" s="183"/>
      <c r="T124" s="184"/>
      <c r="AT124" s="178" t="s">
        <v>249</v>
      </c>
      <c r="AU124" s="178" t="s">
        <v>79</v>
      </c>
      <c r="AV124" s="14" t="s">
        <v>79</v>
      </c>
      <c r="AW124" s="14" t="s">
        <v>4</v>
      </c>
      <c r="AX124" s="14" t="s">
        <v>77</v>
      </c>
      <c r="AY124" s="178" t="s">
        <v>121</v>
      </c>
    </row>
    <row r="125" spans="1:65" s="2" customFormat="1" ht="33" customHeight="1">
      <c r="A125" s="34"/>
      <c r="B125" s="144"/>
      <c r="C125" s="145" t="s">
        <v>157</v>
      </c>
      <c r="D125" s="145" t="s">
        <v>123</v>
      </c>
      <c r="E125" s="146" t="s">
        <v>597</v>
      </c>
      <c r="F125" s="147" t="s">
        <v>598</v>
      </c>
      <c r="G125" s="148" t="s">
        <v>243</v>
      </c>
      <c r="H125" s="149">
        <v>138.6</v>
      </c>
      <c r="I125" s="150"/>
      <c r="J125" s="151">
        <f>ROUND(I125*H125,2)</f>
        <v>0</v>
      </c>
      <c r="K125" s="147" t="s">
        <v>244</v>
      </c>
      <c r="L125" s="35"/>
      <c r="M125" s="152" t="s">
        <v>3</v>
      </c>
      <c r="N125" s="153" t="s">
        <v>41</v>
      </c>
      <c r="O125" s="55"/>
      <c r="P125" s="154">
        <f>O125*H125</f>
        <v>0</v>
      </c>
      <c r="Q125" s="154">
        <v>5.0000000000000002E-5</v>
      </c>
      <c r="R125" s="154">
        <f>Q125*H125</f>
        <v>6.9300000000000004E-3</v>
      </c>
      <c r="S125" s="154">
        <v>0.115</v>
      </c>
      <c r="T125" s="155">
        <f>S125*H125</f>
        <v>15.939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56" t="s">
        <v>120</v>
      </c>
      <c r="AT125" s="156" t="s">
        <v>123</v>
      </c>
      <c r="AU125" s="156" t="s">
        <v>79</v>
      </c>
      <c r="AY125" s="19" t="s">
        <v>121</v>
      </c>
      <c r="BE125" s="157">
        <f>IF(N125="základní",J125,0)</f>
        <v>0</v>
      </c>
      <c r="BF125" s="157">
        <f>IF(N125="snížená",J125,0)</f>
        <v>0</v>
      </c>
      <c r="BG125" s="157">
        <f>IF(N125="zákl. přenesená",J125,0)</f>
        <v>0</v>
      </c>
      <c r="BH125" s="157">
        <f>IF(N125="sníž. přenesená",J125,0)</f>
        <v>0</v>
      </c>
      <c r="BI125" s="157">
        <f>IF(N125="nulová",J125,0)</f>
        <v>0</v>
      </c>
      <c r="BJ125" s="19" t="s">
        <v>77</v>
      </c>
      <c r="BK125" s="157">
        <f>ROUND(I125*H125,2)</f>
        <v>0</v>
      </c>
      <c r="BL125" s="19" t="s">
        <v>120</v>
      </c>
      <c r="BM125" s="156" t="s">
        <v>599</v>
      </c>
    </row>
    <row r="126" spans="1:65" s="2" customFormat="1" ht="29.25">
      <c r="A126" s="34"/>
      <c r="B126" s="35"/>
      <c r="C126" s="34"/>
      <c r="D126" s="158" t="s">
        <v>129</v>
      </c>
      <c r="E126" s="34"/>
      <c r="F126" s="159" t="s">
        <v>600</v>
      </c>
      <c r="G126" s="34"/>
      <c r="H126" s="34"/>
      <c r="I126" s="160"/>
      <c r="J126" s="34"/>
      <c r="K126" s="34"/>
      <c r="L126" s="35"/>
      <c r="M126" s="161"/>
      <c r="N126" s="162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129</v>
      </c>
      <c r="AU126" s="19" t="s">
        <v>79</v>
      </c>
    </row>
    <row r="127" spans="1:65" s="2" customFormat="1">
      <c r="A127" s="34"/>
      <c r="B127" s="35"/>
      <c r="C127" s="34"/>
      <c r="D127" s="168" t="s">
        <v>247</v>
      </c>
      <c r="E127" s="34"/>
      <c r="F127" s="169" t="s">
        <v>601</v>
      </c>
      <c r="G127" s="34"/>
      <c r="H127" s="34"/>
      <c r="I127" s="160"/>
      <c r="J127" s="34"/>
      <c r="K127" s="34"/>
      <c r="L127" s="35"/>
      <c r="M127" s="161"/>
      <c r="N127" s="162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247</v>
      </c>
      <c r="AU127" s="19" t="s">
        <v>79</v>
      </c>
    </row>
    <row r="128" spans="1:65" s="13" customFormat="1">
      <c r="B128" s="170"/>
      <c r="D128" s="158" t="s">
        <v>249</v>
      </c>
      <c r="E128" s="171" t="s">
        <v>3</v>
      </c>
      <c r="F128" s="172" t="s">
        <v>602</v>
      </c>
      <c r="H128" s="171" t="s">
        <v>3</v>
      </c>
      <c r="I128" s="173"/>
      <c r="L128" s="170"/>
      <c r="M128" s="174"/>
      <c r="N128" s="175"/>
      <c r="O128" s="175"/>
      <c r="P128" s="175"/>
      <c r="Q128" s="175"/>
      <c r="R128" s="175"/>
      <c r="S128" s="175"/>
      <c r="T128" s="176"/>
      <c r="AT128" s="171" t="s">
        <v>249</v>
      </c>
      <c r="AU128" s="171" t="s">
        <v>79</v>
      </c>
      <c r="AV128" s="13" t="s">
        <v>77</v>
      </c>
      <c r="AW128" s="13" t="s">
        <v>32</v>
      </c>
      <c r="AX128" s="13" t="s">
        <v>70</v>
      </c>
      <c r="AY128" s="171" t="s">
        <v>121</v>
      </c>
    </row>
    <row r="129" spans="1:65" s="13" customFormat="1">
      <c r="B129" s="170"/>
      <c r="D129" s="158" t="s">
        <v>249</v>
      </c>
      <c r="E129" s="171" t="s">
        <v>3</v>
      </c>
      <c r="F129" s="172" t="s">
        <v>603</v>
      </c>
      <c r="H129" s="171" t="s">
        <v>3</v>
      </c>
      <c r="I129" s="173"/>
      <c r="L129" s="170"/>
      <c r="M129" s="174"/>
      <c r="N129" s="175"/>
      <c r="O129" s="175"/>
      <c r="P129" s="175"/>
      <c r="Q129" s="175"/>
      <c r="R129" s="175"/>
      <c r="S129" s="175"/>
      <c r="T129" s="176"/>
      <c r="AT129" s="171" t="s">
        <v>249</v>
      </c>
      <c r="AU129" s="171" t="s">
        <v>79</v>
      </c>
      <c r="AV129" s="13" t="s">
        <v>77</v>
      </c>
      <c r="AW129" s="13" t="s">
        <v>32</v>
      </c>
      <c r="AX129" s="13" t="s">
        <v>70</v>
      </c>
      <c r="AY129" s="171" t="s">
        <v>121</v>
      </c>
    </row>
    <row r="130" spans="1:65" s="14" customFormat="1">
      <c r="B130" s="177"/>
      <c r="D130" s="158" t="s">
        <v>249</v>
      </c>
      <c r="E130" s="178" t="s">
        <v>3</v>
      </c>
      <c r="F130" s="179" t="s">
        <v>604</v>
      </c>
      <c r="H130" s="180">
        <v>138.6</v>
      </c>
      <c r="I130" s="181"/>
      <c r="L130" s="177"/>
      <c r="M130" s="182"/>
      <c r="N130" s="183"/>
      <c r="O130" s="183"/>
      <c r="P130" s="183"/>
      <c r="Q130" s="183"/>
      <c r="R130" s="183"/>
      <c r="S130" s="183"/>
      <c r="T130" s="184"/>
      <c r="AT130" s="178" t="s">
        <v>249</v>
      </c>
      <c r="AU130" s="178" t="s">
        <v>79</v>
      </c>
      <c r="AV130" s="14" t="s">
        <v>79</v>
      </c>
      <c r="AW130" s="14" t="s">
        <v>32</v>
      </c>
      <c r="AX130" s="14" t="s">
        <v>77</v>
      </c>
      <c r="AY130" s="178" t="s">
        <v>121</v>
      </c>
    </row>
    <row r="131" spans="1:65" s="2" customFormat="1" ht="24.2" customHeight="1">
      <c r="A131" s="34"/>
      <c r="B131" s="144"/>
      <c r="C131" s="145" t="s">
        <v>162</v>
      </c>
      <c r="D131" s="145" t="s">
        <v>123</v>
      </c>
      <c r="E131" s="146" t="s">
        <v>605</v>
      </c>
      <c r="F131" s="147" t="s">
        <v>606</v>
      </c>
      <c r="G131" s="148" t="s">
        <v>607</v>
      </c>
      <c r="H131" s="149">
        <v>720</v>
      </c>
      <c r="I131" s="150"/>
      <c r="J131" s="151">
        <f>ROUND(I131*H131,2)</f>
        <v>0</v>
      </c>
      <c r="K131" s="147" t="s">
        <v>244</v>
      </c>
      <c r="L131" s="35"/>
      <c r="M131" s="152" t="s">
        <v>3</v>
      </c>
      <c r="N131" s="153" t="s">
        <v>41</v>
      </c>
      <c r="O131" s="55"/>
      <c r="P131" s="154">
        <f>O131*H131</f>
        <v>0</v>
      </c>
      <c r="Q131" s="154">
        <v>3.0000000000000001E-5</v>
      </c>
      <c r="R131" s="154">
        <f>Q131*H131</f>
        <v>2.1600000000000001E-2</v>
      </c>
      <c r="S131" s="154">
        <v>0</v>
      </c>
      <c r="T131" s="15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56" t="s">
        <v>120</v>
      </c>
      <c r="AT131" s="156" t="s">
        <v>123</v>
      </c>
      <c r="AU131" s="156" t="s">
        <v>79</v>
      </c>
      <c r="AY131" s="19" t="s">
        <v>121</v>
      </c>
      <c r="BE131" s="157">
        <f>IF(N131="základní",J131,0)</f>
        <v>0</v>
      </c>
      <c r="BF131" s="157">
        <f>IF(N131="snížená",J131,0)</f>
        <v>0</v>
      </c>
      <c r="BG131" s="157">
        <f>IF(N131="zákl. přenesená",J131,0)</f>
        <v>0</v>
      </c>
      <c r="BH131" s="157">
        <f>IF(N131="sníž. přenesená",J131,0)</f>
        <v>0</v>
      </c>
      <c r="BI131" s="157">
        <f>IF(N131="nulová",J131,0)</f>
        <v>0</v>
      </c>
      <c r="BJ131" s="19" t="s">
        <v>77</v>
      </c>
      <c r="BK131" s="157">
        <f>ROUND(I131*H131,2)</f>
        <v>0</v>
      </c>
      <c r="BL131" s="19" t="s">
        <v>120</v>
      </c>
      <c r="BM131" s="156" t="s">
        <v>608</v>
      </c>
    </row>
    <row r="132" spans="1:65" s="2" customFormat="1" ht="19.5">
      <c r="A132" s="34"/>
      <c r="B132" s="35"/>
      <c r="C132" s="34"/>
      <c r="D132" s="158" t="s">
        <v>129</v>
      </c>
      <c r="E132" s="34"/>
      <c r="F132" s="159" t="s">
        <v>609</v>
      </c>
      <c r="G132" s="34"/>
      <c r="H132" s="34"/>
      <c r="I132" s="160"/>
      <c r="J132" s="34"/>
      <c r="K132" s="34"/>
      <c r="L132" s="35"/>
      <c r="M132" s="161"/>
      <c r="N132" s="162"/>
      <c r="O132" s="55"/>
      <c r="P132" s="55"/>
      <c r="Q132" s="55"/>
      <c r="R132" s="55"/>
      <c r="S132" s="55"/>
      <c r="T132" s="56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129</v>
      </c>
      <c r="AU132" s="19" t="s">
        <v>79</v>
      </c>
    </row>
    <row r="133" spans="1:65" s="2" customFormat="1">
      <c r="A133" s="34"/>
      <c r="B133" s="35"/>
      <c r="C133" s="34"/>
      <c r="D133" s="168" t="s">
        <v>247</v>
      </c>
      <c r="E133" s="34"/>
      <c r="F133" s="169" t="s">
        <v>610</v>
      </c>
      <c r="G133" s="34"/>
      <c r="H133" s="34"/>
      <c r="I133" s="160"/>
      <c r="J133" s="34"/>
      <c r="K133" s="34"/>
      <c r="L133" s="35"/>
      <c r="M133" s="161"/>
      <c r="N133" s="162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247</v>
      </c>
      <c r="AU133" s="19" t="s">
        <v>79</v>
      </c>
    </row>
    <row r="134" spans="1:65" s="2" customFormat="1" ht="19.5">
      <c r="A134" s="34"/>
      <c r="B134" s="35"/>
      <c r="C134" s="34"/>
      <c r="D134" s="158" t="s">
        <v>131</v>
      </c>
      <c r="E134" s="34"/>
      <c r="F134" s="163" t="s">
        <v>611</v>
      </c>
      <c r="G134" s="34"/>
      <c r="H134" s="34"/>
      <c r="I134" s="160"/>
      <c r="J134" s="34"/>
      <c r="K134" s="34"/>
      <c r="L134" s="35"/>
      <c r="M134" s="161"/>
      <c r="N134" s="162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131</v>
      </c>
      <c r="AU134" s="19" t="s">
        <v>79</v>
      </c>
    </row>
    <row r="135" spans="1:65" s="13" customFormat="1">
      <c r="B135" s="170"/>
      <c r="D135" s="158" t="s">
        <v>249</v>
      </c>
      <c r="E135" s="171" t="s">
        <v>3</v>
      </c>
      <c r="F135" s="172" t="s">
        <v>612</v>
      </c>
      <c r="H135" s="171" t="s">
        <v>3</v>
      </c>
      <c r="I135" s="173"/>
      <c r="L135" s="170"/>
      <c r="M135" s="174"/>
      <c r="N135" s="175"/>
      <c r="O135" s="175"/>
      <c r="P135" s="175"/>
      <c r="Q135" s="175"/>
      <c r="R135" s="175"/>
      <c r="S135" s="175"/>
      <c r="T135" s="176"/>
      <c r="AT135" s="171" t="s">
        <v>249</v>
      </c>
      <c r="AU135" s="171" t="s">
        <v>79</v>
      </c>
      <c r="AV135" s="13" t="s">
        <v>77</v>
      </c>
      <c r="AW135" s="13" t="s">
        <v>32</v>
      </c>
      <c r="AX135" s="13" t="s">
        <v>70</v>
      </c>
      <c r="AY135" s="171" t="s">
        <v>121</v>
      </c>
    </row>
    <row r="136" spans="1:65" s="14" customFormat="1">
      <c r="B136" s="177"/>
      <c r="D136" s="158" t="s">
        <v>249</v>
      </c>
      <c r="E136" s="178" t="s">
        <v>3</v>
      </c>
      <c r="F136" s="179" t="s">
        <v>613</v>
      </c>
      <c r="H136" s="180">
        <v>720</v>
      </c>
      <c r="I136" s="181"/>
      <c r="L136" s="177"/>
      <c r="M136" s="182"/>
      <c r="N136" s="183"/>
      <c r="O136" s="183"/>
      <c r="P136" s="183"/>
      <c r="Q136" s="183"/>
      <c r="R136" s="183"/>
      <c r="S136" s="183"/>
      <c r="T136" s="184"/>
      <c r="AT136" s="178" t="s">
        <v>249</v>
      </c>
      <c r="AU136" s="178" t="s">
        <v>79</v>
      </c>
      <c r="AV136" s="14" t="s">
        <v>79</v>
      </c>
      <c r="AW136" s="14" t="s">
        <v>32</v>
      </c>
      <c r="AX136" s="14" t="s">
        <v>77</v>
      </c>
      <c r="AY136" s="178" t="s">
        <v>121</v>
      </c>
    </row>
    <row r="137" spans="1:65" s="2" customFormat="1" ht="24.2" customHeight="1">
      <c r="A137" s="34"/>
      <c r="B137" s="144"/>
      <c r="C137" s="145" t="s">
        <v>167</v>
      </c>
      <c r="D137" s="145" t="s">
        <v>123</v>
      </c>
      <c r="E137" s="146" t="s">
        <v>614</v>
      </c>
      <c r="F137" s="147" t="s">
        <v>615</v>
      </c>
      <c r="G137" s="148" t="s">
        <v>616</v>
      </c>
      <c r="H137" s="149">
        <v>60</v>
      </c>
      <c r="I137" s="150"/>
      <c r="J137" s="151">
        <f>ROUND(I137*H137,2)</f>
        <v>0</v>
      </c>
      <c r="K137" s="147" t="s">
        <v>244</v>
      </c>
      <c r="L137" s="35"/>
      <c r="M137" s="152" t="s">
        <v>3</v>
      </c>
      <c r="N137" s="153" t="s">
        <v>41</v>
      </c>
      <c r="O137" s="55"/>
      <c r="P137" s="154">
        <f>O137*H137</f>
        <v>0</v>
      </c>
      <c r="Q137" s="154">
        <v>0</v>
      </c>
      <c r="R137" s="154">
        <f>Q137*H137</f>
        <v>0</v>
      </c>
      <c r="S137" s="154">
        <v>0</v>
      </c>
      <c r="T137" s="15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56" t="s">
        <v>120</v>
      </c>
      <c r="AT137" s="156" t="s">
        <v>123</v>
      </c>
      <c r="AU137" s="156" t="s">
        <v>79</v>
      </c>
      <c r="AY137" s="19" t="s">
        <v>121</v>
      </c>
      <c r="BE137" s="157">
        <f>IF(N137="základní",J137,0)</f>
        <v>0</v>
      </c>
      <c r="BF137" s="157">
        <f>IF(N137="snížená",J137,0)</f>
        <v>0</v>
      </c>
      <c r="BG137" s="157">
        <f>IF(N137="zákl. přenesená",J137,0)</f>
        <v>0</v>
      </c>
      <c r="BH137" s="157">
        <f>IF(N137="sníž. přenesená",J137,0)</f>
        <v>0</v>
      </c>
      <c r="BI137" s="157">
        <f>IF(N137="nulová",J137,0)</f>
        <v>0</v>
      </c>
      <c r="BJ137" s="19" t="s">
        <v>77</v>
      </c>
      <c r="BK137" s="157">
        <f>ROUND(I137*H137,2)</f>
        <v>0</v>
      </c>
      <c r="BL137" s="19" t="s">
        <v>120</v>
      </c>
      <c r="BM137" s="156" t="s">
        <v>617</v>
      </c>
    </row>
    <row r="138" spans="1:65" s="2" customFormat="1" ht="19.5">
      <c r="A138" s="34"/>
      <c r="B138" s="35"/>
      <c r="C138" s="34"/>
      <c r="D138" s="158" t="s">
        <v>129</v>
      </c>
      <c r="E138" s="34"/>
      <c r="F138" s="159" t="s">
        <v>618</v>
      </c>
      <c r="G138" s="34"/>
      <c r="H138" s="34"/>
      <c r="I138" s="160"/>
      <c r="J138" s="34"/>
      <c r="K138" s="34"/>
      <c r="L138" s="35"/>
      <c r="M138" s="161"/>
      <c r="N138" s="162"/>
      <c r="O138" s="55"/>
      <c r="P138" s="55"/>
      <c r="Q138" s="55"/>
      <c r="R138" s="55"/>
      <c r="S138" s="55"/>
      <c r="T138" s="5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129</v>
      </c>
      <c r="AU138" s="19" t="s">
        <v>79</v>
      </c>
    </row>
    <row r="139" spans="1:65" s="2" customFormat="1">
      <c r="A139" s="34"/>
      <c r="B139" s="35"/>
      <c r="C139" s="34"/>
      <c r="D139" s="168" t="s">
        <v>247</v>
      </c>
      <c r="E139" s="34"/>
      <c r="F139" s="169" t="s">
        <v>619</v>
      </c>
      <c r="G139" s="34"/>
      <c r="H139" s="34"/>
      <c r="I139" s="160"/>
      <c r="J139" s="34"/>
      <c r="K139" s="34"/>
      <c r="L139" s="35"/>
      <c r="M139" s="161"/>
      <c r="N139" s="162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247</v>
      </c>
      <c r="AU139" s="19" t="s">
        <v>79</v>
      </c>
    </row>
    <row r="140" spans="1:65" s="2" customFormat="1" ht="33" customHeight="1">
      <c r="A140" s="34"/>
      <c r="B140" s="144"/>
      <c r="C140" s="145" t="s">
        <v>173</v>
      </c>
      <c r="D140" s="145" t="s">
        <v>123</v>
      </c>
      <c r="E140" s="146" t="s">
        <v>620</v>
      </c>
      <c r="F140" s="147" t="s">
        <v>621</v>
      </c>
      <c r="G140" s="148" t="s">
        <v>297</v>
      </c>
      <c r="H140" s="149">
        <v>538.84400000000005</v>
      </c>
      <c r="I140" s="150"/>
      <c r="J140" s="151">
        <f>ROUND(I140*H140,2)</f>
        <v>0</v>
      </c>
      <c r="K140" s="147" t="s">
        <v>244</v>
      </c>
      <c r="L140" s="35"/>
      <c r="M140" s="152" t="s">
        <v>3</v>
      </c>
      <c r="N140" s="153" t="s">
        <v>41</v>
      </c>
      <c r="O140" s="55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56" t="s">
        <v>120</v>
      </c>
      <c r="AT140" s="156" t="s">
        <v>123</v>
      </c>
      <c r="AU140" s="156" t="s">
        <v>79</v>
      </c>
      <c r="AY140" s="19" t="s">
        <v>121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9" t="s">
        <v>77</v>
      </c>
      <c r="BK140" s="157">
        <f>ROUND(I140*H140,2)</f>
        <v>0</v>
      </c>
      <c r="BL140" s="19" t="s">
        <v>120</v>
      </c>
      <c r="BM140" s="156" t="s">
        <v>622</v>
      </c>
    </row>
    <row r="141" spans="1:65" s="2" customFormat="1" ht="29.25">
      <c r="A141" s="34"/>
      <c r="B141" s="35"/>
      <c r="C141" s="34"/>
      <c r="D141" s="158" t="s">
        <v>129</v>
      </c>
      <c r="E141" s="34"/>
      <c r="F141" s="159" t="s">
        <v>623</v>
      </c>
      <c r="G141" s="34"/>
      <c r="H141" s="34"/>
      <c r="I141" s="160"/>
      <c r="J141" s="34"/>
      <c r="K141" s="34"/>
      <c r="L141" s="35"/>
      <c r="M141" s="161"/>
      <c r="N141" s="162"/>
      <c r="O141" s="55"/>
      <c r="P141" s="55"/>
      <c r="Q141" s="55"/>
      <c r="R141" s="55"/>
      <c r="S141" s="55"/>
      <c r="T141" s="5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129</v>
      </c>
      <c r="AU141" s="19" t="s">
        <v>79</v>
      </c>
    </row>
    <row r="142" spans="1:65" s="2" customFormat="1">
      <c r="A142" s="34"/>
      <c r="B142" s="35"/>
      <c r="C142" s="34"/>
      <c r="D142" s="168" t="s">
        <v>247</v>
      </c>
      <c r="E142" s="34"/>
      <c r="F142" s="169" t="s">
        <v>624</v>
      </c>
      <c r="G142" s="34"/>
      <c r="H142" s="34"/>
      <c r="I142" s="160"/>
      <c r="J142" s="34"/>
      <c r="K142" s="34"/>
      <c r="L142" s="35"/>
      <c r="M142" s="161"/>
      <c r="N142" s="162"/>
      <c r="O142" s="55"/>
      <c r="P142" s="55"/>
      <c r="Q142" s="55"/>
      <c r="R142" s="55"/>
      <c r="S142" s="55"/>
      <c r="T142" s="56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9" t="s">
        <v>247</v>
      </c>
      <c r="AU142" s="19" t="s">
        <v>79</v>
      </c>
    </row>
    <row r="143" spans="1:65" s="13" customFormat="1">
      <c r="B143" s="170"/>
      <c r="D143" s="158" t="s">
        <v>249</v>
      </c>
      <c r="E143" s="171" t="s">
        <v>3</v>
      </c>
      <c r="F143" s="172" t="s">
        <v>625</v>
      </c>
      <c r="H143" s="171" t="s">
        <v>3</v>
      </c>
      <c r="I143" s="173"/>
      <c r="L143" s="170"/>
      <c r="M143" s="174"/>
      <c r="N143" s="175"/>
      <c r="O143" s="175"/>
      <c r="P143" s="175"/>
      <c r="Q143" s="175"/>
      <c r="R143" s="175"/>
      <c r="S143" s="175"/>
      <c r="T143" s="176"/>
      <c r="AT143" s="171" t="s">
        <v>249</v>
      </c>
      <c r="AU143" s="171" t="s">
        <v>79</v>
      </c>
      <c r="AV143" s="13" t="s">
        <v>77</v>
      </c>
      <c r="AW143" s="13" t="s">
        <v>32</v>
      </c>
      <c r="AX143" s="13" t="s">
        <v>70</v>
      </c>
      <c r="AY143" s="171" t="s">
        <v>121</v>
      </c>
    </row>
    <row r="144" spans="1:65" s="14" customFormat="1">
      <c r="B144" s="177"/>
      <c r="D144" s="158" t="s">
        <v>249</v>
      </c>
      <c r="E144" s="178" t="s">
        <v>3</v>
      </c>
      <c r="F144" s="179" t="s">
        <v>626</v>
      </c>
      <c r="H144" s="180">
        <v>221.529</v>
      </c>
      <c r="I144" s="181"/>
      <c r="L144" s="177"/>
      <c r="M144" s="182"/>
      <c r="N144" s="183"/>
      <c r="O144" s="183"/>
      <c r="P144" s="183"/>
      <c r="Q144" s="183"/>
      <c r="R144" s="183"/>
      <c r="S144" s="183"/>
      <c r="T144" s="184"/>
      <c r="AT144" s="178" t="s">
        <v>249</v>
      </c>
      <c r="AU144" s="178" t="s">
        <v>79</v>
      </c>
      <c r="AV144" s="14" t="s">
        <v>79</v>
      </c>
      <c r="AW144" s="14" t="s">
        <v>32</v>
      </c>
      <c r="AX144" s="14" t="s">
        <v>70</v>
      </c>
      <c r="AY144" s="178" t="s">
        <v>121</v>
      </c>
    </row>
    <row r="145" spans="2:51" s="13" customFormat="1">
      <c r="B145" s="170"/>
      <c r="D145" s="158" t="s">
        <v>249</v>
      </c>
      <c r="E145" s="171" t="s">
        <v>3</v>
      </c>
      <c r="F145" s="172" t="s">
        <v>627</v>
      </c>
      <c r="H145" s="171" t="s">
        <v>3</v>
      </c>
      <c r="I145" s="173"/>
      <c r="L145" s="170"/>
      <c r="M145" s="174"/>
      <c r="N145" s="175"/>
      <c r="O145" s="175"/>
      <c r="P145" s="175"/>
      <c r="Q145" s="175"/>
      <c r="R145" s="175"/>
      <c r="S145" s="175"/>
      <c r="T145" s="176"/>
      <c r="AT145" s="171" t="s">
        <v>249</v>
      </c>
      <c r="AU145" s="171" t="s">
        <v>79</v>
      </c>
      <c r="AV145" s="13" t="s">
        <v>77</v>
      </c>
      <c r="AW145" s="13" t="s">
        <v>32</v>
      </c>
      <c r="AX145" s="13" t="s">
        <v>70</v>
      </c>
      <c r="AY145" s="171" t="s">
        <v>121</v>
      </c>
    </row>
    <row r="146" spans="2:51" s="14" customFormat="1">
      <c r="B146" s="177"/>
      <c r="D146" s="158" t="s">
        <v>249</v>
      </c>
      <c r="E146" s="178" t="s">
        <v>3</v>
      </c>
      <c r="F146" s="179" t="s">
        <v>628</v>
      </c>
      <c r="H146" s="180">
        <v>330.09899999999999</v>
      </c>
      <c r="I146" s="181"/>
      <c r="L146" s="177"/>
      <c r="M146" s="182"/>
      <c r="N146" s="183"/>
      <c r="O146" s="183"/>
      <c r="P146" s="183"/>
      <c r="Q146" s="183"/>
      <c r="R146" s="183"/>
      <c r="S146" s="183"/>
      <c r="T146" s="184"/>
      <c r="AT146" s="178" t="s">
        <v>249</v>
      </c>
      <c r="AU146" s="178" t="s">
        <v>79</v>
      </c>
      <c r="AV146" s="14" t="s">
        <v>79</v>
      </c>
      <c r="AW146" s="14" t="s">
        <v>32</v>
      </c>
      <c r="AX146" s="14" t="s">
        <v>70</v>
      </c>
      <c r="AY146" s="178" t="s">
        <v>121</v>
      </c>
    </row>
    <row r="147" spans="2:51" s="13" customFormat="1">
      <c r="B147" s="170"/>
      <c r="D147" s="158" t="s">
        <v>249</v>
      </c>
      <c r="E147" s="171" t="s">
        <v>3</v>
      </c>
      <c r="F147" s="172" t="s">
        <v>629</v>
      </c>
      <c r="H147" s="171" t="s">
        <v>3</v>
      </c>
      <c r="I147" s="173"/>
      <c r="L147" s="170"/>
      <c r="M147" s="174"/>
      <c r="N147" s="175"/>
      <c r="O147" s="175"/>
      <c r="P147" s="175"/>
      <c r="Q147" s="175"/>
      <c r="R147" s="175"/>
      <c r="S147" s="175"/>
      <c r="T147" s="176"/>
      <c r="AT147" s="171" t="s">
        <v>249</v>
      </c>
      <c r="AU147" s="171" t="s">
        <v>79</v>
      </c>
      <c r="AV147" s="13" t="s">
        <v>77</v>
      </c>
      <c r="AW147" s="13" t="s">
        <v>32</v>
      </c>
      <c r="AX147" s="13" t="s">
        <v>70</v>
      </c>
      <c r="AY147" s="171" t="s">
        <v>121</v>
      </c>
    </row>
    <row r="148" spans="2:51" s="14" customFormat="1">
      <c r="B148" s="177"/>
      <c r="D148" s="158" t="s">
        <v>249</v>
      </c>
      <c r="E148" s="178" t="s">
        <v>3</v>
      </c>
      <c r="F148" s="179" t="s">
        <v>630</v>
      </c>
      <c r="H148" s="180">
        <v>2.17</v>
      </c>
      <c r="I148" s="181"/>
      <c r="L148" s="177"/>
      <c r="M148" s="182"/>
      <c r="N148" s="183"/>
      <c r="O148" s="183"/>
      <c r="P148" s="183"/>
      <c r="Q148" s="183"/>
      <c r="R148" s="183"/>
      <c r="S148" s="183"/>
      <c r="T148" s="184"/>
      <c r="AT148" s="178" t="s">
        <v>249</v>
      </c>
      <c r="AU148" s="178" t="s">
        <v>79</v>
      </c>
      <c r="AV148" s="14" t="s">
        <v>79</v>
      </c>
      <c r="AW148" s="14" t="s">
        <v>32</v>
      </c>
      <c r="AX148" s="14" t="s">
        <v>70</v>
      </c>
      <c r="AY148" s="178" t="s">
        <v>121</v>
      </c>
    </row>
    <row r="149" spans="2:51" s="13" customFormat="1">
      <c r="B149" s="170"/>
      <c r="D149" s="158" t="s">
        <v>249</v>
      </c>
      <c r="E149" s="171" t="s">
        <v>3</v>
      </c>
      <c r="F149" s="172" t="s">
        <v>631</v>
      </c>
      <c r="H149" s="171" t="s">
        <v>3</v>
      </c>
      <c r="I149" s="173"/>
      <c r="L149" s="170"/>
      <c r="M149" s="174"/>
      <c r="N149" s="175"/>
      <c r="O149" s="175"/>
      <c r="P149" s="175"/>
      <c r="Q149" s="175"/>
      <c r="R149" s="175"/>
      <c r="S149" s="175"/>
      <c r="T149" s="176"/>
      <c r="AT149" s="171" t="s">
        <v>249</v>
      </c>
      <c r="AU149" s="171" t="s">
        <v>79</v>
      </c>
      <c r="AV149" s="13" t="s">
        <v>77</v>
      </c>
      <c r="AW149" s="13" t="s">
        <v>32</v>
      </c>
      <c r="AX149" s="13" t="s">
        <v>70</v>
      </c>
      <c r="AY149" s="171" t="s">
        <v>121</v>
      </c>
    </row>
    <row r="150" spans="2:51" s="14" customFormat="1">
      <c r="B150" s="177"/>
      <c r="D150" s="158" t="s">
        <v>249</v>
      </c>
      <c r="E150" s="178" t="s">
        <v>3</v>
      </c>
      <c r="F150" s="179" t="s">
        <v>632</v>
      </c>
      <c r="H150" s="180">
        <v>-31.86</v>
      </c>
      <c r="I150" s="181"/>
      <c r="L150" s="177"/>
      <c r="M150" s="182"/>
      <c r="N150" s="183"/>
      <c r="O150" s="183"/>
      <c r="P150" s="183"/>
      <c r="Q150" s="183"/>
      <c r="R150" s="183"/>
      <c r="S150" s="183"/>
      <c r="T150" s="184"/>
      <c r="AT150" s="178" t="s">
        <v>249</v>
      </c>
      <c r="AU150" s="178" t="s">
        <v>79</v>
      </c>
      <c r="AV150" s="14" t="s">
        <v>79</v>
      </c>
      <c r="AW150" s="14" t="s">
        <v>32</v>
      </c>
      <c r="AX150" s="14" t="s">
        <v>70</v>
      </c>
      <c r="AY150" s="178" t="s">
        <v>121</v>
      </c>
    </row>
    <row r="151" spans="2:51" s="13" customFormat="1">
      <c r="B151" s="170"/>
      <c r="D151" s="158" t="s">
        <v>249</v>
      </c>
      <c r="E151" s="171" t="s">
        <v>3</v>
      </c>
      <c r="F151" s="172" t="s">
        <v>633</v>
      </c>
      <c r="H151" s="171" t="s">
        <v>3</v>
      </c>
      <c r="I151" s="173"/>
      <c r="L151" s="170"/>
      <c r="M151" s="174"/>
      <c r="N151" s="175"/>
      <c r="O151" s="175"/>
      <c r="P151" s="175"/>
      <c r="Q151" s="175"/>
      <c r="R151" s="175"/>
      <c r="S151" s="175"/>
      <c r="T151" s="176"/>
      <c r="AT151" s="171" t="s">
        <v>249</v>
      </c>
      <c r="AU151" s="171" t="s">
        <v>79</v>
      </c>
      <c r="AV151" s="13" t="s">
        <v>77</v>
      </c>
      <c r="AW151" s="13" t="s">
        <v>32</v>
      </c>
      <c r="AX151" s="13" t="s">
        <v>70</v>
      </c>
      <c r="AY151" s="171" t="s">
        <v>121</v>
      </c>
    </row>
    <row r="152" spans="2:51" s="14" customFormat="1">
      <c r="B152" s="177"/>
      <c r="D152" s="158" t="s">
        <v>249</v>
      </c>
      <c r="E152" s="178" t="s">
        <v>3</v>
      </c>
      <c r="F152" s="179" t="s">
        <v>634</v>
      </c>
      <c r="H152" s="180">
        <v>-10.545999999999999</v>
      </c>
      <c r="I152" s="181"/>
      <c r="L152" s="177"/>
      <c r="M152" s="182"/>
      <c r="N152" s="183"/>
      <c r="O152" s="183"/>
      <c r="P152" s="183"/>
      <c r="Q152" s="183"/>
      <c r="R152" s="183"/>
      <c r="S152" s="183"/>
      <c r="T152" s="184"/>
      <c r="AT152" s="178" t="s">
        <v>249</v>
      </c>
      <c r="AU152" s="178" t="s">
        <v>79</v>
      </c>
      <c r="AV152" s="14" t="s">
        <v>79</v>
      </c>
      <c r="AW152" s="14" t="s">
        <v>32</v>
      </c>
      <c r="AX152" s="14" t="s">
        <v>70</v>
      </c>
      <c r="AY152" s="178" t="s">
        <v>121</v>
      </c>
    </row>
    <row r="153" spans="2:51" s="13" customFormat="1">
      <c r="B153" s="170"/>
      <c r="D153" s="158" t="s">
        <v>249</v>
      </c>
      <c r="E153" s="171" t="s">
        <v>3</v>
      </c>
      <c r="F153" s="172" t="s">
        <v>635</v>
      </c>
      <c r="H153" s="171" t="s">
        <v>3</v>
      </c>
      <c r="I153" s="173"/>
      <c r="L153" s="170"/>
      <c r="M153" s="174"/>
      <c r="N153" s="175"/>
      <c r="O153" s="175"/>
      <c r="P153" s="175"/>
      <c r="Q153" s="175"/>
      <c r="R153" s="175"/>
      <c r="S153" s="175"/>
      <c r="T153" s="176"/>
      <c r="AT153" s="171" t="s">
        <v>249</v>
      </c>
      <c r="AU153" s="171" t="s">
        <v>79</v>
      </c>
      <c r="AV153" s="13" t="s">
        <v>77</v>
      </c>
      <c r="AW153" s="13" t="s">
        <v>32</v>
      </c>
      <c r="AX153" s="13" t="s">
        <v>70</v>
      </c>
      <c r="AY153" s="171" t="s">
        <v>121</v>
      </c>
    </row>
    <row r="154" spans="2:51" s="13" customFormat="1">
      <c r="B154" s="170"/>
      <c r="D154" s="158" t="s">
        <v>249</v>
      </c>
      <c r="E154" s="171" t="s">
        <v>3</v>
      </c>
      <c r="F154" s="172" t="s">
        <v>636</v>
      </c>
      <c r="H154" s="171" t="s">
        <v>3</v>
      </c>
      <c r="I154" s="173"/>
      <c r="L154" s="170"/>
      <c r="M154" s="174"/>
      <c r="N154" s="175"/>
      <c r="O154" s="175"/>
      <c r="P154" s="175"/>
      <c r="Q154" s="175"/>
      <c r="R154" s="175"/>
      <c r="S154" s="175"/>
      <c r="T154" s="176"/>
      <c r="AT154" s="171" t="s">
        <v>249</v>
      </c>
      <c r="AU154" s="171" t="s">
        <v>79</v>
      </c>
      <c r="AV154" s="13" t="s">
        <v>77</v>
      </c>
      <c r="AW154" s="13" t="s">
        <v>32</v>
      </c>
      <c r="AX154" s="13" t="s">
        <v>70</v>
      </c>
      <c r="AY154" s="171" t="s">
        <v>121</v>
      </c>
    </row>
    <row r="155" spans="2:51" s="14" customFormat="1">
      <c r="B155" s="177"/>
      <c r="D155" s="158" t="s">
        <v>249</v>
      </c>
      <c r="E155" s="178" t="s">
        <v>3</v>
      </c>
      <c r="F155" s="179" t="s">
        <v>637</v>
      </c>
      <c r="H155" s="180">
        <v>11.4</v>
      </c>
      <c r="I155" s="181"/>
      <c r="L155" s="177"/>
      <c r="M155" s="182"/>
      <c r="N155" s="183"/>
      <c r="O155" s="183"/>
      <c r="P155" s="183"/>
      <c r="Q155" s="183"/>
      <c r="R155" s="183"/>
      <c r="S155" s="183"/>
      <c r="T155" s="184"/>
      <c r="AT155" s="178" t="s">
        <v>249</v>
      </c>
      <c r="AU155" s="178" t="s">
        <v>79</v>
      </c>
      <c r="AV155" s="14" t="s">
        <v>79</v>
      </c>
      <c r="AW155" s="14" t="s">
        <v>32</v>
      </c>
      <c r="AX155" s="14" t="s">
        <v>70</v>
      </c>
      <c r="AY155" s="178" t="s">
        <v>121</v>
      </c>
    </row>
    <row r="156" spans="2:51" s="13" customFormat="1">
      <c r="B156" s="170"/>
      <c r="D156" s="158" t="s">
        <v>249</v>
      </c>
      <c r="E156" s="171" t="s">
        <v>3</v>
      </c>
      <c r="F156" s="172" t="s">
        <v>638</v>
      </c>
      <c r="H156" s="171" t="s">
        <v>3</v>
      </c>
      <c r="I156" s="173"/>
      <c r="L156" s="170"/>
      <c r="M156" s="174"/>
      <c r="N156" s="175"/>
      <c r="O156" s="175"/>
      <c r="P156" s="175"/>
      <c r="Q156" s="175"/>
      <c r="R156" s="175"/>
      <c r="S156" s="175"/>
      <c r="T156" s="176"/>
      <c r="AT156" s="171" t="s">
        <v>249</v>
      </c>
      <c r="AU156" s="171" t="s">
        <v>79</v>
      </c>
      <c r="AV156" s="13" t="s">
        <v>77</v>
      </c>
      <c r="AW156" s="13" t="s">
        <v>32</v>
      </c>
      <c r="AX156" s="13" t="s">
        <v>70</v>
      </c>
      <c r="AY156" s="171" t="s">
        <v>121</v>
      </c>
    </row>
    <row r="157" spans="2:51" s="14" customFormat="1">
      <c r="B157" s="177"/>
      <c r="D157" s="158" t="s">
        <v>249</v>
      </c>
      <c r="E157" s="178" t="s">
        <v>3</v>
      </c>
      <c r="F157" s="179" t="s">
        <v>639</v>
      </c>
      <c r="H157" s="180">
        <v>8.1</v>
      </c>
      <c r="I157" s="181"/>
      <c r="L157" s="177"/>
      <c r="M157" s="182"/>
      <c r="N157" s="183"/>
      <c r="O157" s="183"/>
      <c r="P157" s="183"/>
      <c r="Q157" s="183"/>
      <c r="R157" s="183"/>
      <c r="S157" s="183"/>
      <c r="T157" s="184"/>
      <c r="AT157" s="178" t="s">
        <v>249</v>
      </c>
      <c r="AU157" s="178" t="s">
        <v>79</v>
      </c>
      <c r="AV157" s="14" t="s">
        <v>79</v>
      </c>
      <c r="AW157" s="14" t="s">
        <v>32</v>
      </c>
      <c r="AX157" s="14" t="s">
        <v>70</v>
      </c>
      <c r="AY157" s="178" t="s">
        <v>121</v>
      </c>
    </row>
    <row r="158" spans="2:51" s="13" customFormat="1">
      <c r="B158" s="170"/>
      <c r="D158" s="158" t="s">
        <v>249</v>
      </c>
      <c r="E158" s="171" t="s">
        <v>3</v>
      </c>
      <c r="F158" s="172" t="s">
        <v>640</v>
      </c>
      <c r="H158" s="171" t="s">
        <v>3</v>
      </c>
      <c r="I158" s="173"/>
      <c r="L158" s="170"/>
      <c r="M158" s="174"/>
      <c r="N158" s="175"/>
      <c r="O158" s="175"/>
      <c r="P158" s="175"/>
      <c r="Q158" s="175"/>
      <c r="R158" s="175"/>
      <c r="S158" s="175"/>
      <c r="T158" s="176"/>
      <c r="AT158" s="171" t="s">
        <v>249</v>
      </c>
      <c r="AU158" s="171" t="s">
        <v>79</v>
      </c>
      <c r="AV158" s="13" t="s">
        <v>77</v>
      </c>
      <c r="AW158" s="13" t="s">
        <v>32</v>
      </c>
      <c r="AX158" s="13" t="s">
        <v>70</v>
      </c>
      <c r="AY158" s="171" t="s">
        <v>121</v>
      </c>
    </row>
    <row r="159" spans="2:51" s="14" customFormat="1">
      <c r="B159" s="177"/>
      <c r="D159" s="158" t="s">
        <v>249</v>
      </c>
      <c r="E159" s="178" t="s">
        <v>3</v>
      </c>
      <c r="F159" s="179" t="s">
        <v>641</v>
      </c>
      <c r="H159" s="180">
        <v>7.952</v>
      </c>
      <c r="I159" s="181"/>
      <c r="L159" s="177"/>
      <c r="M159" s="182"/>
      <c r="N159" s="183"/>
      <c r="O159" s="183"/>
      <c r="P159" s="183"/>
      <c r="Q159" s="183"/>
      <c r="R159" s="183"/>
      <c r="S159" s="183"/>
      <c r="T159" s="184"/>
      <c r="AT159" s="178" t="s">
        <v>249</v>
      </c>
      <c r="AU159" s="178" t="s">
        <v>79</v>
      </c>
      <c r="AV159" s="14" t="s">
        <v>79</v>
      </c>
      <c r="AW159" s="14" t="s">
        <v>32</v>
      </c>
      <c r="AX159" s="14" t="s">
        <v>70</v>
      </c>
      <c r="AY159" s="178" t="s">
        <v>121</v>
      </c>
    </row>
    <row r="160" spans="2:51" s="15" customFormat="1">
      <c r="B160" s="185"/>
      <c r="D160" s="158" t="s">
        <v>249</v>
      </c>
      <c r="E160" s="186" t="s">
        <v>3</v>
      </c>
      <c r="F160" s="187" t="s">
        <v>253</v>
      </c>
      <c r="H160" s="188">
        <v>538.84399999999994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249</v>
      </c>
      <c r="AU160" s="186" t="s">
        <v>79</v>
      </c>
      <c r="AV160" s="15" t="s">
        <v>120</v>
      </c>
      <c r="AW160" s="15" t="s">
        <v>32</v>
      </c>
      <c r="AX160" s="15" t="s">
        <v>77</v>
      </c>
      <c r="AY160" s="186" t="s">
        <v>121</v>
      </c>
    </row>
    <row r="161" spans="1:65" s="2" customFormat="1" ht="16.5" customHeight="1">
      <c r="A161" s="34"/>
      <c r="B161" s="144"/>
      <c r="C161" s="145" t="s">
        <v>178</v>
      </c>
      <c r="D161" s="145" t="s">
        <v>123</v>
      </c>
      <c r="E161" s="146" t="s">
        <v>642</v>
      </c>
      <c r="F161" s="147" t="s">
        <v>643</v>
      </c>
      <c r="G161" s="148" t="s">
        <v>644</v>
      </c>
      <c r="H161" s="149">
        <v>91.5</v>
      </c>
      <c r="I161" s="150"/>
      <c r="J161" s="151">
        <f>ROUND(I161*H161,2)</f>
        <v>0</v>
      </c>
      <c r="K161" s="147" t="s">
        <v>244</v>
      </c>
      <c r="L161" s="35"/>
      <c r="M161" s="152" t="s">
        <v>3</v>
      </c>
      <c r="N161" s="153" t="s">
        <v>41</v>
      </c>
      <c r="O161" s="55"/>
      <c r="P161" s="154">
        <f>O161*H161</f>
        <v>0</v>
      </c>
      <c r="Q161" s="154">
        <v>1.0200000000000001E-3</v>
      </c>
      <c r="R161" s="154">
        <f>Q161*H161</f>
        <v>9.333000000000001E-2</v>
      </c>
      <c r="S161" s="154">
        <v>0</v>
      </c>
      <c r="T161" s="15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56" t="s">
        <v>120</v>
      </c>
      <c r="AT161" s="156" t="s">
        <v>123</v>
      </c>
      <c r="AU161" s="156" t="s">
        <v>79</v>
      </c>
      <c r="AY161" s="19" t="s">
        <v>121</v>
      </c>
      <c r="BE161" s="157">
        <f>IF(N161="základní",J161,0)</f>
        <v>0</v>
      </c>
      <c r="BF161" s="157">
        <f>IF(N161="snížená",J161,0)</f>
        <v>0</v>
      </c>
      <c r="BG161" s="157">
        <f>IF(N161="zákl. přenesená",J161,0)</f>
        <v>0</v>
      </c>
      <c r="BH161" s="157">
        <f>IF(N161="sníž. přenesená",J161,0)</f>
        <v>0</v>
      </c>
      <c r="BI161" s="157">
        <f>IF(N161="nulová",J161,0)</f>
        <v>0</v>
      </c>
      <c r="BJ161" s="19" t="s">
        <v>77</v>
      </c>
      <c r="BK161" s="157">
        <f>ROUND(I161*H161,2)</f>
        <v>0</v>
      </c>
      <c r="BL161" s="19" t="s">
        <v>120</v>
      </c>
      <c r="BM161" s="156" t="s">
        <v>645</v>
      </c>
    </row>
    <row r="162" spans="1:65" s="2" customFormat="1" ht="29.25">
      <c r="A162" s="34"/>
      <c r="B162" s="35"/>
      <c r="C162" s="34"/>
      <c r="D162" s="158" t="s">
        <v>129</v>
      </c>
      <c r="E162" s="34"/>
      <c r="F162" s="159" t="s">
        <v>646</v>
      </c>
      <c r="G162" s="34"/>
      <c r="H162" s="34"/>
      <c r="I162" s="160"/>
      <c r="J162" s="34"/>
      <c r="K162" s="34"/>
      <c r="L162" s="35"/>
      <c r="M162" s="161"/>
      <c r="N162" s="162"/>
      <c r="O162" s="55"/>
      <c r="P162" s="55"/>
      <c r="Q162" s="55"/>
      <c r="R162" s="55"/>
      <c r="S162" s="55"/>
      <c r="T162" s="56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129</v>
      </c>
      <c r="AU162" s="19" t="s">
        <v>79</v>
      </c>
    </row>
    <row r="163" spans="1:65" s="2" customFormat="1">
      <c r="A163" s="34"/>
      <c r="B163" s="35"/>
      <c r="C163" s="34"/>
      <c r="D163" s="168" t="s">
        <v>247</v>
      </c>
      <c r="E163" s="34"/>
      <c r="F163" s="169" t="s">
        <v>647</v>
      </c>
      <c r="G163" s="34"/>
      <c r="H163" s="34"/>
      <c r="I163" s="160"/>
      <c r="J163" s="34"/>
      <c r="K163" s="34"/>
      <c r="L163" s="35"/>
      <c r="M163" s="161"/>
      <c r="N163" s="162"/>
      <c r="O163" s="55"/>
      <c r="P163" s="55"/>
      <c r="Q163" s="55"/>
      <c r="R163" s="55"/>
      <c r="S163" s="55"/>
      <c r="T163" s="56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247</v>
      </c>
      <c r="AU163" s="19" t="s">
        <v>79</v>
      </c>
    </row>
    <row r="164" spans="1:65" s="13" customFormat="1" ht="22.5">
      <c r="B164" s="170"/>
      <c r="D164" s="158" t="s">
        <v>249</v>
      </c>
      <c r="E164" s="171" t="s">
        <v>3</v>
      </c>
      <c r="F164" s="172" t="s">
        <v>648</v>
      </c>
      <c r="H164" s="171" t="s">
        <v>3</v>
      </c>
      <c r="I164" s="173"/>
      <c r="L164" s="170"/>
      <c r="M164" s="174"/>
      <c r="N164" s="175"/>
      <c r="O164" s="175"/>
      <c r="P164" s="175"/>
      <c r="Q164" s="175"/>
      <c r="R164" s="175"/>
      <c r="S164" s="175"/>
      <c r="T164" s="176"/>
      <c r="AT164" s="171" t="s">
        <v>249</v>
      </c>
      <c r="AU164" s="171" t="s">
        <v>79</v>
      </c>
      <c r="AV164" s="13" t="s">
        <v>77</v>
      </c>
      <c r="AW164" s="13" t="s">
        <v>32</v>
      </c>
      <c r="AX164" s="13" t="s">
        <v>70</v>
      </c>
      <c r="AY164" s="171" t="s">
        <v>121</v>
      </c>
    </row>
    <row r="165" spans="1:65" s="13" customFormat="1">
      <c r="B165" s="170"/>
      <c r="D165" s="158" t="s">
        <v>249</v>
      </c>
      <c r="E165" s="171" t="s">
        <v>3</v>
      </c>
      <c r="F165" s="172" t="s">
        <v>649</v>
      </c>
      <c r="H165" s="171" t="s">
        <v>3</v>
      </c>
      <c r="I165" s="173"/>
      <c r="L165" s="170"/>
      <c r="M165" s="174"/>
      <c r="N165" s="175"/>
      <c r="O165" s="175"/>
      <c r="P165" s="175"/>
      <c r="Q165" s="175"/>
      <c r="R165" s="175"/>
      <c r="S165" s="175"/>
      <c r="T165" s="176"/>
      <c r="AT165" s="171" t="s">
        <v>249</v>
      </c>
      <c r="AU165" s="171" t="s">
        <v>79</v>
      </c>
      <c r="AV165" s="13" t="s">
        <v>77</v>
      </c>
      <c r="AW165" s="13" t="s">
        <v>32</v>
      </c>
      <c r="AX165" s="13" t="s">
        <v>70</v>
      </c>
      <c r="AY165" s="171" t="s">
        <v>121</v>
      </c>
    </row>
    <row r="166" spans="1:65" s="14" customFormat="1">
      <c r="B166" s="177"/>
      <c r="D166" s="158" t="s">
        <v>249</v>
      </c>
      <c r="E166" s="178" t="s">
        <v>3</v>
      </c>
      <c r="F166" s="179" t="s">
        <v>650</v>
      </c>
      <c r="H166" s="180">
        <v>33</v>
      </c>
      <c r="I166" s="181"/>
      <c r="L166" s="177"/>
      <c r="M166" s="182"/>
      <c r="N166" s="183"/>
      <c r="O166" s="183"/>
      <c r="P166" s="183"/>
      <c r="Q166" s="183"/>
      <c r="R166" s="183"/>
      <c r="S166" s="183"/>
      <c r="T166" s="184"/>
      <c r="AT166" s="178" t="s">
        <v>249</v>
      </c>
      <c r="AU166" s="178" t="s">
        <v>79</v>
      </c>
      <c r="AV166" s="14" t="s">
        <v>79</v>
      </c>
      <c r="AW166" s="14" t="s">
        <v>32</v>
      </c>
      <c r="AX166" s="14" t="s">
        <v>70</v>
      </c>
      <c r="AY166" s="178" t="s">
        <v>121</v>
      </c>
    </row>
    <row r="167" spans="1:65" s="14" customFormat="1">
      <c r="B167" s="177"/>
      <c r="D167" s="158" t="s">
        <v>249</v>
      </c>
      <c r="E167" s="178" t="s">
        <v>3</v>
      </c>
      <c r="F167" s="179" t="s">
        <v>651</v>
      </c>
      <c r="H167" s="180">
        <v>31.5</v>
      </c>
      <c r="I167" s="181"/>
      <c r="L167" s="177"/>
      <c r="M167" s="182"/>
      <c r="N167" s="183"/>
      <c r="O167" s="183"/>
      <c r="P167" s="183"/>
      <c r="Q167" s="183"/>
      <c r="R167" s="183"/>
      <c r="S167" s="183"/>
      <c r="T167" s="184"/>
      <c r="AT167" s="178" t="s">
        <v>249</v>
      </c>
      <c r="AU167" s="178" t="s">
        <v>79</v>
      </c>
      <c r="AV167" s="14" t="s">
        <v>79</v>
      </c>
      <c r="AW167" s="14" t="s">
        <v>32</v>
      </c>
      <c r="AX167" s="14" t="s">
        <v>70</v>
      </c>
      <c r="AY167" s="178" t="s">
        <v>121</v>
      </c>
    </row>
    <row r="168" spans="1:65" s="13" customFormat="1">
      <c r="B168" s="170"/>
      <c r="D168" s="158" t="s">
        <v>249</v>
      </c>
      <c r="E168" s="171" t="s">
        <v>3</v>
      </c>
      <c r="F168" s="172" t="s">
        <v>652</v>
      </c>
      <c r="H168" s="171" t="s">
        <v>3</v>
      </c>
      <c r="I168" s="173"/>
      <c r="L168" s="170"/>
      <c r="M168" s="174"/>
      <c r="N168" s="175"/>
      <c r="O168" s="175"/>
      <c r="P168" s="175"/>
      <c r="Q168" s="175"/>
      <c r="R168" s="175"/>
      <c r="S168" s="175"/>
      <c r="T168" s="176"/>
      <c r="AT168" s="171" t="s">
        <v>249</v>
      </c>
      <c r="AU168" s="171" t="s">
        <v>79</v>
      </c>
      <c r="AV168" s="13" t="s">
        <v>77</v>
      </c>
      <c r="AW168" s="13" t="s">
        <v>32</v>
      </c>
      <c r="AX168" s="13" t="s">
        <v>70</v>
      </c>
      <c r="AY168" s="171" t="s">
        <v>121</v>
      </c>
    </row>
    <row r="169" spans="1:65" s="13" customFormat="1">
      <c r="B169" s="170"/>
      <c r="D169" s="158" t="s">
        <v>249</v>
      </c>
      <c r="E169" s="171" t="s">
        <v>3</v>
      </c>
      <c r="F169" s="172" t="s">
        <v>653</v>
      </c>
      <c r="H169" s="171" t="s">
        <v>3</v>
      </c>
      <c r="I169" s="173"/>
      <c r="L169" s="170"/>
      <c r="M169" s="174"/>
      <c r="N169" s="175"/>
      <c r="O169" s="175"/>
      <c r="P169" s="175"/>
      <c r="Q169" s="175"/>
      <c r="R169" s="175"/>
      <c r="S169" s="175"/>
      <c r="T169" s="176"/>
      <c r="AT169" s="171" t="s">
        <v>249</v>
      </c>
      <c r="AU169" s="171" t="s">
        <v>79</v>
      </c>
      <c r="AV169" s="13" t="s">
        <v>77</v>
      </c>
      <c r="AW169" s="13" t="s">
        <v>32</v>
      </c>
      <c r="AX169" s="13" t="s">
        <v>70</v>
      </c>
      <c r="AY169" s="171" t="s">
        <v>121</v>
      </c>
    </row>
    <row r="170" spans="1:65" s="14" customFormat="1">
      <c r="B170" s="177"/>
      <c r="D170" s="158" t="s">
        <v>249</v>
      </c>
      <c r="E170" s="178" t="s">
        <v>3</v>
      </c>
      <c r="F170" s="179" t="s">
        <v>654</v>
      </c>
      <c r="H170" s="180">
        <v>18</v>
      </c>
      <c r="I170" s="181"/>
      <c r="L170" s="177"/>
      <c r="M170" s="182"/>
      <c r="N170" s="183"/>
      <c r="O170" s="183"/>
      <c r="P170" s="183"/>
      <c r="Q170" s="183"/>
      <c r="R170" s="183"/>
      <c r="S170" s="183"/>
      <c r="T170" s="184"/>
      <c r="AT170" s="178" t="s">
        <v>249</v>
      </c>
      <c r="AU170" s="178" t="s">
        <v>79</v>
      </c>
      <c r="AV170" s="14" t="s">
        <v>79</v>
      </c>
      <c r="AW170" s="14" t="s">
        <v>32</v>
      </c>
      <c r="AX170" s="14" t="s">
        <v>70</v>
      </c>
      <c r="AY170" s="178" t="s">
        <v>121</v>
      </c>
    </row>
    <row r="171" spans="1:65" s="13" customFormat="1" ht="22.5">
      <c r="B171" s="170"/>
      <c r="D171" s="158" t="s">
        <v>249</v>
      </c>
      <c r="E171" s="171" t="s">
        <v>3</v>
      </c>
      <c r="F171" s="172" t="s">
        <v>655</v>
      </c>
      <c r="H171" s="171" t="s">
        <v>3</v>
      </c>
      <c r="I171" s="173"/>
      <c r="L171" s="170"/>
      <c r="M171" s="174"/>
      <c r="N171" s="175"/>
      <c r="O171" s="175"/>
      <c r="P171" s="175"/>
      <c r="Q171" s="175"/>
      <c r="R171" s="175"/>
      <c r="S171" s="175"/>
      <c r="T171" s="176"/>
      <c r="AT171" s="171" t="s">
        <v>249</v>
      </c>
      <c r="AU171" s="171" t="s">
        <v>79</v>
      </c>
      <c r="AV171" s="13" t="s">
        <v>77</v>
      </c>
      <c r="AW171" s="13" t="s">
        <v>32</v>
      </c>
      <c r="AX171" s="13" t="s">
        <v>70</v>
      </c>
      <c r="AY171" s="171" t="s">
        <v>121</v>
      </c>
    </row>
    <row r="172" spans="1:65" s="13" customFormat="1">
      <c r="B172" s="170"/>
      <c r="D172" s="158" t="s">
        <v>249</v>
      </c>
      <c r="E172" s="171" t="s">
        <v>3</v>
      </c>
      <c r="F172" s="172" t="s">
        <v>656</v>
      </c>
      <c r="H172" s="171" t="s">
        <v>3</v>
      </c>
      <c r="I172" s="173"/>
      <c r="L172" s="170"/>
      <c r="M172" s="174"/>
      <c r="N172" s="175"/>
      <c r="O172" s="175"/>
      <c r="P172" s="175"/>
      <c r="Q172" s="175"/>
      <c r="R172" s="175"/>
      <c r="S172" s="175"/>
      <c r="T172" s="176"/>
      <c r="AT172" s="171" t="s">
        <v>249</v>
      </c>
      <c r="AU172" s="171" t="s">
        <v>79</v>
      </c>
      <c r="AV172" s="13" t="s">
        <v>77</v>
      </c>
      <c r="AW172" s="13" t="s">
        <v>32</v>
      </c>
      <c r="AX172" s="13" t="s">
        <v>70</v>
      </c>
      <c r="AY172" s="171" t="s">
        <v>121</v>
      </c>
    </row>
    <row r="173" spans="1:65" s="14" customFormat="1">
      <c r="B173" s="177"/>
      <c r="D173" s="158" t="s">
        <v>249</v>
      </c>
      <c r="E173" s="178" t="s">
        <v>3</v>
      </c>
      <c r="F173" s="179" t="s">
        <v>657</v>
      </c>
      <c r="H173" s="180">
        <v>9</v>
      </c>
      <c r="I173" s="181"/>
      <c r="L173" s="177"/>
      <c r="M173" s="182"/>
      <c r="N173" s="183"/>
      <c r="O173" s="183"/>
      <c r="P173" s="183"/>
      <c r="Q173" s="183"/>
      <c r="R173" s="183"/>
      <c r="S173" s="183"/>
      <c r="T173" s="184"/>
      <c r="AT173" s="178" t="s">
        <v>249</v>
      </c>
      <c r="AU173" s="178" t="s">
        <v>79</v>
      </c>
      <c r="AV173" s="14" t="s">
        <v>79</v>
      </c>
      <c r="AW173" s="14" t="s">
        <v>32</v>
      </c>
      <c r="AX173" s="14" t="s">
        <v>70</v>
      </c>
      <c r="AY173" s="178" t="s">
        <v>121</v>
      </c>
    </row>
    <row r="174" spans="1:65" s="15" customFormat="1">
      <c r="B174" s="185"/>
      <c r="D174" s="158" t="s">
        <v>249</v>
      </c>
      <c r="E174" s="186" t="s">
        <v>3</v>
      </c>
      <c r="F174" s="187" t="s">
        <v>253</v>
      </c>
      <c r="H174" s="188">
        <v>91.5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249</v>
      </c>
      <c r="AU174" s="186" t="s">
        <v>79</v>
      </c>
      <c r="AV174" s="15" t="s">
        <v>120</v>
      </c>
      <c r="AW174" s="15" t="s">
        <v>32</v>
      </c>
      <c r="AX174" s="15" t="s">
        <v>77</v>
      </c>
      <c r="AY174" s="186" t="s">
        <v>121</v>
      </c>
    </row>
    <row r="175" spans="1:65" s="2" customFormat="1" ht="21.75" customHeight="1">
      <c r="A175" s="34"/>
      <c r="B175" s="144"/>
      <c r="C175" s="193" t="s">
        <v>9</v>
      </c>
      <c r="D175" s="193" t="s">
        <v>496</v>
      </c>
      <c r="E175" s="194" t="s">
        <v>658</v>
      </c>
      <c r="F175" s="195" t="s">
        <v>659</v>
      </c>
      <c r="G175" s="196" t="s">
        <v>475</v>
      </c>
      <c r="H175" s="197">
        <v>3.1309999999999998</v>
      </c>
      <c r="I175" s="198"/>
      <c r="J175" s="199">
        <f>ROUND(I175*H175,2)</f>
        <v>0</v>
      </c>
      <c r="K175" s="195" t="s">
        <v>244</v>
      </c>
      <c r="L175" s="200"/>
      <c r="M175" s="201" t="s">
        <v>3</v>
      </c>
      <c r="N175" s="202" t="s">
        <v>41</v>
      </c>
      <c r="O175" s="55"/>
      <c r="P175" s="154">
        <f>O175*H175</f>
        <v>0</v>
      </c>
      <c r="Q175" s="154">
        <v>1</v>
      </c>
      <c r="R175" s="154">
        <f>Q175*H175</f>
        <v>3.1309999999999998</v>
      </c>
      <c r="S175" s="154">
        <v>0</v>
      </c>
      <c r="T175" s="15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56" t="s">
        <v>162</v>
      </c>
      <c r="AT175" s="156" t="s">
        <v>496</v>
      </c>
      <c r="AU175" s="156" t="s">
        <v>79</v>
      </c>
      <c r="AY175" s="19" t="s">
        <v>121</v>
      </c>
      <c r="BE175" s="157">
        <f>IF(N175="základní",J175,0)</f>
        <v>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9" t="s">
        <v>77</v>
      </c>
      <c r="BK175" s="157">
        <f>ROUND(I175*H175,2)</f>
        <v>0</v>
      </c>
      <c r="BL175" s="19" t="s">
        <v>120</v>
      </c>
      <c r="BM175" s="156" t="s">
        <v>660</v>
      </c>
    </row>
    <row r="176" spans="1:65" s="2" customFormat="1">
      <c r="A176" s="34"/>
      <c r="B176" s="35"/>
      <c r="C176" s="34"/>
      <c r="D176" s="158" t="s">
        <v>129</v>
      </c>
      <c r="E176" s="34"/>
      <c r="F176" s="159" t="s">
        <v>659</v>
      </c>
      <c r="G176" s="34"/>
      <c r="H176" s="34"/>
      <c r="I176" s="160"/>
      <c r="J176" s="34"/>
      <c r="K176" s="34"/>
      <c r="L176" s="35"/>
      <c r="M176" s="161"/>
      <c r="N176" s="162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129</v>
      </c>
      <c r="AU176" s="19" t="s">
        <v>79</v>
      </c>
    </row>
    <row r="177" spans="1:65" s="13" customFormat="1" ht="22.5">
      <c r="B177" s="170"/>
      <c r="D177" s="158" t="s">
        <v>249</v>
      </c>
      <c r="E177" s="171" t="s">
        <v>3</v>
      </c>
      <c r="F177" s="172" t="s">
        <v>648</v>
      </c>
      <c r="H177" s="171" t="s">
        <v>3</v>
      </c>
      <c r="I177" s="173"/>
      <c r="L177" s="170"/>
      <c r="M177" s="174"/>
      <c r="N177" s="175"/>
      <c r="O177" s="175"/>
      <c r="P177" s="175"/>
      <c r="Q177" s="175"/>
      <c r="R177" s="175"/>
      <c r="S177" s="175"/>
      <c r="T177" s="176"/>
      <c r="AT177" s="171" t="s">
        <v>249</v>
      </c>
      <c r="AU177" s="171" t="s">
        <v>79</v>
      </c>
      <c r="AV177" s="13" t="s">
        <v>77</v>
      </c>
      <c r="AW177" s="13" t="s">
        <v>32</v>
      </c>
      <c r="AX177" s="13" t="s">
        <v>70</v>
      </c>
      <c r="AY177" s="171" t="s">
        <v>121</v>
      </c>
    </row>
    <row r="178" spans="1:65" s="13" customFormat="1">
      <c r="B178" s="170"/>
      <c r="D178" s="158" t="s">
        <v>249</v>
      </c>
      <c r="E178" s="171" t="s">
        <v>3</v>
      </c>
      <c r="F178" s="172" t="s">
        <v>649</v>
      </c>
      <c r="H178" s="171" t="s">
        <v>3</v>
      </c>
      <c r="I178" s="173"/>
      <c r="L178" s="170"/>
      <c r="M178" s="174"/>
      <c r="N178" s="175"/>
      <c r="O178" s="175"/>
      <c r="P178" s="175"/>
      <c r="Q178" s="175"/>
      <c r="R178" s="175"/>
      <c r="S178" s="175"/>
      <c r="T178" s="176"/>
      <c r="AT178" s="171" t="s">
        <v>249</v>
      </c>
      <c r="AU178" s="171" t="s">
        <v>79</v>
      </c>
      <c r="AV178" s="13" t="s">
        <v>77</v>
      </c>
      <c r="AW178" s="13" t="s">
        <v>32</v>
      </c>
      <c r="AX178" s="13" t="s">
        <v>70</v>
      </c>
      <c r="AY178" s="171" t="s">
        <v>121</v>
      </c>
    </row>
    <row r="179" spans="1:65" s="14" customFormat="1">
      <c r="B179" s="177"/>
      <c r="D179" s="158" t="s">
        <v>249</v>
      </c>
      <c r="E179" s="178" t="s">
        <v>3</v>
      </c>
      <c r="F179" s="179" t="s">
        <v>661</v>
      </c>
      <c r="H179" s="180">
        <v>1.4059999999999999</v>
      </c>
      <c r="I179" s="181"/>
      <c r="L179" s="177"/>
      <c r="M179" s="182"/>
      <c r="N179" s="183"/>
      <c r="O179" s="183"/>
      <c r="P179" s="183"/>
      <c r="Q179" s="183"/>
      <c r="R179" s="183"/>
      <c r="S179" s="183"/>
      <c r="T179" s="184"/>
      <c r="AT179" s="178" t="s">
        <v>249</v>
      </c>
      <c r="AU179" s="178" t="s">
        <v>79</v>
      </c>
      <c r="AV179" s="14" t="s">
        <v>79</v>
      </c>
      <c r="AW179" s="14" t="s">
        <v>32</v>
      </c>
      <c r="AX179" s="14" t="s">
        <v>70</v>
      </c>
      <c r="AY179" s="178" t="s">
        <v>121</v>
      </c>
    </row>
    <row r="180" spans="1:65" s="14" customFormat="1">
      <c r="B180" s="177"/>
      <c r="D180" s="158" t="s">
        <v>249</v>
      </c>
      <c r="E180" s="178" t="s">
        <v>3</v>
      </c>
      <c r="F180" s="179" t="s">
        <v>662</v>
      </c>
      <c r="H180" s="180">
        <v>1.3420000000000001</v>
      </c>
      <c r="I180" s="181"/>
      <c r="L180" s="177"/>
      <c r="M180" s="182"/>
      <c r="N180" s="183"/>
      <c r="O180" s="183"/>
      <c r="P180" s="183"/>
      <c r="Q180" s="183"/>
      <c r="R180" s="183"/>
      <c r="S180" s="183"/>
      <c r="T180" s="184"/>
      <c r="AT180" s="178" t="s">
        <v>249</v>
      </c>
      <c r="AU180" s="178" t="s">
        <v>79</v>
      </c>
      <c r="AV180" s="14" t="s">
        <v>79</v>
      </c>
      <c r="AW180" s="14" t="s">
        <v>32</v>
      </c>
      <c r="AX180" s="14" t="s">
        <v>70</v>
      </c>
      <c r="AY180" s="178" t="s">
        <v>121</v>
      </c>
    </row>
    <row r="181" spans="1:65" s="13" customFormat="1" ht="22.5">
      <c r="B181" s="170"/>
      <c r="D181" s="158" t="s">
        <v>249</v>
      </c>
      <c r="E181" s="171" t="s">
        <v>3</v>
      </c>
      <c r="F181" s="172" t="s">
        <v>655</v>
      </c>
      <c r="H181" s="171" t="s">
        <v>3</v>
      </c>
      <c r="I181" s="173"/>
      <c r="L181" s="170"/>
      <c r="M181" s="174"/>
      <c r="N181" s="175"/>
      <c r="O181" s="175"/>
      <c r="P181" s="175"/>
      <c r="Q181" s="175"/>
      <c r="R181" s="175"/>
      <c r="S181" s="175"/>
      <c r="T181" s="176"/>
      <c r="AT181" s="171" t="s">
        <v>249</v>
      </c>
      <c r="AU181" s="171" t="s">
        <v>79</v>
      </c>
      <c r="AV181" s="13" t="s">
        <v>77</v>
      </c>
      <c r="AW181" s="13" t="s">
        <v>32</v>
      </c>
      <c r="AX181" s="13" t="s">
        <v>70</v>
      </c>
      <c r="AY181" s="171" t="s">
        <v>121</v>
      </c>
    </row>
    <row r="182" spans="1:65" s="13" customFormat="1">
      <c r="B182" s="170"/>
      <c r="D182" s="158" t="s">
        <v>249</v>
      </c>
      <c r="E182" s="171" t="s">
        <v>3</v>
      </c>
      <c r="F182" s="172" t="s">
        <v>656</v>
      </c>
      <c r="H182" s="171" t="s">
        <v>3</v>
      </c>
      <c r="I182" s="173"/>
      <c r="L182" s="170"/>
      <c r="M182" s="174"/>
      <c r="N182" s="175"/>
      <c r="O182" s="175"/>
      <c r="P182" s="175"/>
      <c r="Q182" s="175"/>
      <c r="R182" s="175"/>
      <c r="S182" s="175"/>
      <c r="T182" s="176"/>
      <c r="AT182" s="171" t="s">
        <v>249</v>
      </c>
      <c r="AU182" s="171" t="s">
        <v>79</v>
      </c>
      <c r="AV182" s="13" t="s">
        <v>77</v>
      </c>
      <c r="AW182" s="13" t="s">
        <v>32</v>
      </c>
      <c r="AX182" s="13" t="s">
        <v>70</v>
      </c>
      <c r="AY182" s="171" t="s">
        <v>121</v>
      </c>
    </row>
    <row r="183" spans="1:65" s="14" customFormat="1">
      <c r="B183" s="177"/>
      <c r="D183" s="158" t="s">
        <v>249</v>
      </c>
      <c r="E183" s="178" t="s">
        <v>3</v>
      </c>
      <c r="F183" s="179" t="s">
        <v>663</v>
      </c>
      <c r="H183" s="180">
        <v>0.38300000000000001</v>
      </c>
      <c r="I183" s="181"/>
      <c r="L183" s="177"/>
      <c r="M183" s="182"/>
      <c r="N183" s="183"/>
      <c r="O183" s="183"/>
      <c r="P183" s="183"/>
      <c r="Q183" s="183"/>
      <c r="R183" s="183"/>
      <c r="S183" s="183"/>
      <c r="T183" s="184"/>
      <c r="AT183" s="178" t="s">
        <v>249</v>
      </c>
      <c r="AU183" s="178" t="s">
        <v>79</v>
      </c>
      <c r="AV183" s="14" t="s">
        <v>79</v>
      </c>
      <c r="AW183" s="14" t="s">
        <v>32</v>
      </c>
      <c r="AX183" s="14" t="s">
        <v>70</v>
      </c>
      <c r="AY183" s="178" t="s">
        <v>121</v>
      </c>
    </row>
    <row r="184" spans="1:65" s="15" customFormat="1">
      <c r="B184" s="185"/>
      <c r="D184" s="158" t="s">
        <v>249</v>
      </c>
      <c r="E184" s="186" t="s">
        <v>3</v>
      </c>
      <c r="F184" s="187" t="s">
        <v>253</v>
      </c>
      <c r="H184" s="188">
        <v>3.1310000000000002</v>
      </c>
      <c r="I184" s="189"/>
      <c r="L184" s="185"/>
      <c r="M184" s="190"/>
      <c r="N184" s="191"/>
      <c r="O184" s="191"/>
      <c r="P184" s="191"/>
      <c r="Q184" s="191"/>
      <c r="R184" s="191"/>
      <c r="S184" s="191"/>
      <c r="T184" s="192"/>
      <c r="AT184" s="186" t="s">
        <v>249</v>
      </c>
      <c r="AU184" s="186" t="s">
        <v>79</v>
      </c>
      <c r="AV184" s="15" t="s">
        <v>120</v>
      </c>
      <c r="AW184" s="15" t="s">
        <v>32</v>
      </c>
      <c r="AX184" s="15" t="s">
        <v>77</v>
      </c>
      <c r="AY184" s="186" t="s">
        <v>121</v>
      </c>
    </row>
    <row r="185" spans="1:65" s="2" customFormat="1" ht="21.75" customHeight="1">
      <c r="A185" s="34"/>
      <c r="B185" s="144"/>
      <c r="C185" s="193" t="s">
        <v>188</v>
      </c>
      <c r="D185" s="193" t="s">
        <v>496</v>
      </c>
      <c r="E185" s="194" t="s">
        <v>664</v>
      </c>
      <c r="F185" s="195" t="s">
        <v>665</v>
      </c>
      <c r="G185" s="196" t="s">
        <v>475</v>
      </c>
      <c r="H185" s="197">
        <v>0.60699999999999998</v>
      </c>
      <c r="I185" s="198"/>
      <c r="J185" s="199">
        <f>ROUND(I185*H185,2)</f>
        <v>0</v>
      </c>
      <c r="K185" s="195" t="s">
        <v>244</v>
      </c>
      <c r="L185" s="200"/>
      <c r="M185" s="201" t="s">
        <v>3</v>
      </c>
      <c r="N185" s="202" t="s">
        <v>41</v>
      </c>
      <c r="O185" s="55"/>
      <c r="P185" s="154">
        <f>O185*H185</f>
        <v>0</v>
      </c>
      <c r="Q185" s="154">
        <v>1</v>
      </c>
      <c r="R185" s="154">
        <f>Q185*H185</f>
        <v>0.60699999999999998</v>
      </c>
      <c r="S185" s="154">
        <v>0</v>
      </c>
      <c r="T185" s="15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56" t="s">
        <v>162</v>
      </c>
      <c r="AT185" s="156" t="s">
        <v>496</v>
      </c>
      <c r="AU185" s="156" t="s">
        <v>79</v>
      </c>
      <c r="AY185" s="19" t="s">
        <v>121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9" t="s">
        <v>77</v>
      </c>
      <c r="BK185" s="157">
        <f>ROUND(I185*H185,2)</f>
        <v>0</v>
      </c>
      <c r="BL185" s="19" t="s">
        <v>120</v>
      </c>
      <c r="BM185" s="156" t="s">
        <v>666</v>
      </c>
    </row>
    <row r="186" spans="1:65" s="2" customFormat="1">
      <c r="A186" s="34"/>
      <c r="B186" s="35"/>
      <c r="C186" s="34"/>
      <c r="D186" s="158" t="s">
        <v>129</v>
      </c>
      <c r="E186" s="34"/>
      <c r="F186" s="159" t="s">
        <v>665</v>
      </c>
      <c r="G186" s="34"/>
      <c r="H186" s="34"/>
      <c r="I186" s="160"/>
      <c r="J186" s="34"/>
      <c r="K186" s="34"/>
      <c r="L186" s="35"/>
      <c r="M186" s="161"/>
      <c r="N186" s="162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129</v>
      </c>
      <c r="AU186" s="19" t="s">
        <v>79</v>
      </c>
    </row>
    <row r="187" spans="1:65" s="13" customFormat="1">
      <c r="B187" s="170"/>
      <c r="D187" s="158" t="s">
        <v>249</v>
      </c>
      <c r="E187" s="171" t="s">
        <v>3</v>
      </c>
      <c r="F187" s="172" t="s">
        <v>652</v>
      </c>
      <c r="H187" s="171" t="s">
        <v>3</v>
      </c>
      <c r="I187" s="173"/>
      <c r="L187" s="170"/>
      <c r="M187" s="174"/>
      <c r="N187" s="175"/>
      <c r="O187" s="175"/>
      <c r="P187" s="175"/>
      <c r="Q187" s="175"/>
      <c r="R187" s="175"/>
      <c r="S187" s="175"/>
      <c r="T187" s="176"/>
      <c r="AT187" s="171" t="s">
        <v>249</v>
      </c>
      <c r="AU187" s="171" t="s">
        <v>79</v>
      </c>
      <c r="AV187" s="13" t="s">
        <v>77</v>
      </c>
      <c r="AW187" s="13" t="s">
        <v>32</v>
      </c>
      <c r="AX187" s="13" t="s">
        <v>70</v>
      </c>
      <c r="AY187" s="171" t="s">
        <v>121</v>
      </c>
    </row>
    <row r="188" spans="1:65" s="13" customFormat="1">
      <c r="B188" s="170"/>
      <c r="D188" s="158" t="s">
        <v>249</v>
      </c>
      <c r="E188" s="171" t="s">
        <v>3</v>
      </c>
      <c r="F188" s="172" t="s">
        <v>653</v>
      </c>
      <c r="H188" s="171" t="s">
        <v>3</v>
      </c>
      <c r="I188" s="173"/>
      <c r="L188" s="170"/>
      <c r="M188" s="174"/>
      <c r="N188" s="175"/>
      <c r="O188" s="175"/>
      <c r="P188" s="175"/>
      <c r="Q188" s="175"/>
      <c r="R188" s="175"/>
      <c r="S188" s="175"/>
      <c r="T188" s="176"/>
      <c r="AT188" s="171" t="s">
        <v>249</v>
      </c>
      <c r="AU188" s="171" t="s">
        <v>79</v>
      </c>
      <c r="AV188" s="13" t="s">
        <v>77</v>
      </c>
      <c r="AW188" s="13" t="s">
        <v>32</v>
      </c>
      <c r="AX188" s="13" t="s">
        <v>70</v>
      </c>
      <c r="AY188" s="171" t="s">
        <v>121</v>
      </c>
    </row>
    <row r="189" spans="1:65" s="14" customFormat="1">
      <c r="B189" s="177"/>
      <c r="D189" s="158" t="s">
        <v>249</v>
      </c>
      <c r="E189" s="178" t="s">
        <v>3</v>
      </c>
      <c r="F189" s="179" t="s">
        <v>667</v>
      </c>
      <c r="H189" s="180">
        <v>0.60699999999999998</v>
      </c>
      <c r="I189" s="181"/>
      <c r="L189" s="177"/>
      <c r="M189" s="182"/>
      <c r="N189" s="183"/>
      <c r="O189" s="183"/>
      <c r="P189" s="183"/>
      <c r="Q189" s="183"/>
      <c r="R189" s="183"/>
      <c r="S189" s="183"/>
      <c r="T189" s="184"/>
      <c r="AT189" s="178" t="s">
        <v>249</v>
      </c>
      <c r="AU189" s="178" t="s">
        <v>79</v>
      </c>
      <c r="AV189" s="14" t="s">
        <v>79</v>
      </c>
      <c r="AW189" s="14" t="s">
        <v>32</v>
      </c>
      <c r="AX189" s="14" t="s">
        <v>77</v>
      </c>
      <c r="AY189" s="178" t="s">
        <v>121</v>
      </c>
    </row>
    <row r="190" spans="1:65" s="2" customFormat="1" ht="16.5" customHeight="1">
      <c r="A190" s="34"/>
      <c r="B190" s="144"/>
      <c r="C190" s="145" t="s">
        <v>193</v>
      </c>
      <c r="D190" s="145" t="s">
        <v>123</v>
      </c>
      <c r="E190" s="146" t="s">
        <v>668</v>
      </c>
      <c r="F190" s="147" t="s">
        <v>669</v>
      </c>
      <c r="G190" s="148" t="s">
        <v>644</v>
      </c>
      <c r="H190" s="149">
        <v>91.5</v>
      </c>
      <c r="I190" s="150"/>
      <c r="J190" s="151">
        <f>ROUND(I190*H190,2)</f>
        <v>0</v>
      </c>
      <c r="K190" s="147" t="s">
        <v>244</v>
      </c>
      <c r="L190" s="35"/>
      <c r="M190" s="152" t="s">
        <v>3</v>
      </c>
      <c r="N190" s="153" t="s">
        <v>41</v>
      </c>
      <c r="O190" s="55"/>
      <c r="P190" s="154">
        <f>O190*H190</f>
        <v>0</v>
      </c>
      <c r="Q190" s="154">
        <v>0</v>
      </c>
      <c r="R190" s="154">
        <f>Q190*H190</f>
        <v>0</v>
      </c>
      <c r="S190" s="154">
        <v>0</v>
      </c>
      <c r="T190" s="15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56" t="s">
        <v>120</v>
      </c>
      <c r="AT190" s="156" t="s">
        <v>123</v>
      </c>
      <c r="AU190" s="156" t="s">
        <v>79</v>
      </c>
      <c r="AY190" s="19" t="s">
        <v>121</v>
      </c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19" t="s">
        <v>77</v>
      </c>
      <c r="BK190" s="157">
        <f>ROUND(I190*H190,2)</f>
        <v>0</v>
      </c>
      <c r="BL190" s="19" t="s">
        <v>120</v>
      </c>
      <c r="BM190" s="156" t="s">
        <v>670</v>
      </c>
    </row>
    <row r="191" spans="1:65" s="2" customFormat="1">
      <c r="A191" s="34"/>
      <c r="B191" s="35"/>
      <c r="C191" s="34"/>
      <c r="D191" s="158" t="s">
        <v>129</v>
      </c>
      <c r="E191" s="34"/>
      <c r="F191" s="159" t="s">
        <v>671</v>
      </c>
      <c r="G191" s="34"/>
      <c r="H191" s="34"/>
      <c r="I191" s="160"/>
      <c r="J191" s="34"/>
      <c r="K191" s="34"/>
      <c r="L191" s="35"/>
      <c r="M191" s="161"/>
      <c r="N191" s="162"/>
      <c r="O191" s="55"/>
      <c r="P191" s="55"/>
      <c r="Q191" s="55"/>
      <c r="R191" s="55"/>
      <c r="S191" s="55"/>
      <c r="T191" s="56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129</v>
      </c>
      <c r="AU191" s="19" t="s">
        <v>79</v>
      </c>
    </row>
    <row r="192" spans="1:65" s="2" customFormat="1">
      <c r="A192" s="34"/>
      <c r="B192" s="35"/>
      <c r="C192" s="34"/>
      <c r="D192" s="168" t="s">
        <v>247</v>
      </c>
      <c r="E192" s="34"/>
      <c r="F192" s="169" t="s">
        <v>672</v>
      </c>
      <c r="G192" s="34"/>
      <c r="H192" s="34"/>
      <c r="I192" s="160"/>
      <c r="J192" s="34"/>
      <c r="K192" s="34"/>
      <c r="L192" s="35"/>
      <c r="M192" s="161"/>
      <c r="N192" s="162"/>
      <c r="O192" s="55"/>
      <c r="P192" s="55"/>
      <c r="Q192" s="55"/>
      <c r="R192" s="55"/>
      <c r="S192" s="55"/>
      <c r="T192" s="56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9" t="s">
        <v>247</v>
      </c>
      <c r="AU192" s="19" t="s">
        <v>79</v>
      </c>
    </row>
    <row r="193" spans="1:65" s="13" customFormat="1" ht="22.5">
      <c r="B193" s="170"/>
      <c r="D193" s="158" t="s">
        <v>249</v>
      </c>
      <c r="E193" s="171" t="s">
        <v>3</v>
      </c>
      <c r="F193" s="172" t="s">
        <v>648</v>
      </c>
      <c r="H193" s="171" t="s">
        <v>3</v>
      </c>
      <c r="I193" s="173"/>
      <c r="L193" s="170"/>
      <c r="M193" s="174"/>
      <c r="N193" s="175"/>
      <c r="O193" s="175"/>
      <c r="P193" s="175"/>
      <c r="Q193" s="175"/>
      <c r="R193" s="175"/>
      <c r="S193" s="175"/>
      <c r="T193" s="176"/>
      <c r="AT193" s="171" t="s">
        <v>249</v>
      </c>
      <c r="AU193" s="171" t="s">
        <v>79</v>
      </c>
      <c r="AV193" s="13" t="s">
        <v>77</v>
      </c>
      <c r="AW193" s="13" t="s">
        <v>32</v>
      </c>
      <c r="AX193" s="13" t="s">
        <v>70</v>
      </c>
      <c r="AY193" s="171" t="s">
        <v>121</v>
      </c>
    </row>
    <row r="194" spans="1:65" s="13" customFormat="1">
      <c r="B194" s="170"/>
      <c r="D194" s="158" t="s">
        <v>249</v>
      </c>
      <c r="E194" s="171" t="s">
        <v>3</v>
      </c>
      <c r="F194" s="172" t="s">
        <v>649</v>
      </c>
      <c r="H194" s="171" t="s">
        <v>3</v>
      </c>
      <c r="I194" s="173"/>
      <c r="L194" s="170"/>
      <c r="M194" s="174"/>
      <c r="N194" s="175"/>
      <c r="O194" s="175"/>
      <c r="P194" s="175"/>
      <c r="Q194" s="175"/>
      <c r="R194" s="175"/>
      <c r="S194" s="175"/>
      <c r="T194" s="176"/>
      <c r="AT194" s="171" t="s">
        <v>249</v>
      </c>
      <c r="AU194" s="171" t="s">
        <v>79</v>
      </c>
      <c r="AV194" s="13" t="s">
        <v>77</v>
      </c>
      <c r="AW194" s="13" t="s">
        <v>32</v>
      </c>
      <c r="AX194" s="13" t="s">
        <v>70</v>
      </c>
      <c r="AY194" s="171" t="s">
        <v>121</v>
      </c>
    </row>
    <row r="195" spans="1:65" s="14" customFormat="1">
      <c r="B195" s="177"/>
      <c r="D195" s="158" t="s">
        <v>249</v>
      </c>
      <c r="E195" s="178" t="s">
        <v>3</v>
      </c>
      <c r="F195" s="179" t="s">
        <v>650</v>
      </c>
      <c r="H195" s="180">
        <v>33</v>
      </c>
      <c r="I195" s="181"/>
      <c r="L195" s="177"/>
      <c r="M195" s="182"/>
      <c r="N195" s="183"/>
      <c r="O195" s="183"/>
      <c r="P195" s="183"/>
      <c r="Q195" s="183"/>
      <c r="R195" s="183"/>
      <c r="S195" s="183"/>
      <c r="T195" s="184"/>
      <c r="AT195" s="178" t="s">
        <v>249</v>
      </c>
      <c r="AU195" s="178" t="s">
        <v>79</v>
      </c>
      <c r="AV195" s="14" t="s">
        <v>79</v>
      </c>
      <c r="AW195" s="14" t="s">
        <v>32</v>
      </c>
      <c r="AX195" s="14" t="s">
        <v>70</v>
      </c>
      <c r="AY195" s="178" t="s">
        <v>121</v>
      </c>
    </row>
    <row r="196" spans="1:65" s="14" customFormat="1">
      <c r="B196" s="177"/>
      <c r="D196" s="158" t="s">
        <v>249</v>
      </c>
      <c r="E196" s="178" t="s">
        <v>3</v>
      </c>
      <c r="F196" s="179" t="s">
        <v>651</v>
      </c>
      <c r="H196" s="180">
        <v>31.5</v>
      </c>
      <c r="I196" s="181"/>
      <c r="L196" s="177"/>
      <c r="M196" s="182"/>
      <c r="N196" s="183"/>
      <c r="O196" s="183"/>
      <c r="P196" s="183"/>
      <c r="Q196" s="183"/>
      <c r="R196" s="183"/>
      <c r="S196" s="183"/>
      <c r="T196" s="184"/>
      <c r="AT196" s="178" t="s">
        <v>249</v>
      </c>
      <c r="AU196" s="178" t="s">
        <v>79</v>
      </c>
      <c r="AV196" s="14" t="s">
        <v>79</v>
      </c>
      <c r="AW196" s="14" t="s">
        <v>32</v>
      </c>
      <c r="AX196" s="14" t="s">
        <v>70</v>
      </c>
      <c r="AY196" s="178" t="s">
        <v>121</v>
      </c>
    </row>
    <row r="197" spans="1:65" s="13" customFormat="1">
      <c r="B197" s="170"/>
      <c r="D197" s="158" t="s">
        <v>249</v>
      </c>
      <c r="E197" s="171" t="s">
        <v>3</v>
      </c>
      <c r="F197" s="172" t="s">
        <v>652</v>
      </c>
      <c r="H197" s="171" t="s">
        <v>3</v>
      </c>
      <c r="I197" s="173"/>
      <c r="L197" s="170"/>
      <c r="M197" s="174"/>
      <c r="N197" s="175"/>
      <c r="O197" s="175"/>
      <c r="P197" s="175"/>
      <c r="Q197" s="175"/>
      <c r="R197" s="175"/>
      <c r="S197" s="175"/>
      <c r="T197" s="176"/>
      <c r="AT197" s="171" t="s">
        <v>249</v>
      </c>
      <c r="AU197" s="171" t="s">
        <v>79</v>
      </c>
      <c r="AV197" s="13" t="s">
        <v>77</v>
      </c>
      <c r="AW197" s="13" t="s">
        <v>32</v>
      </c>
      <c r="AX197" s="13" t="s">
        <v>70</v>
      </c>
      <c r="AY197" s="171" t="s">
        <v>121</v>
      </c>
    </row>
    <row r="198" spans="1:65" s="13" customFormat="1">
      <c r="B198" s="170"/>
      <c r="D198" s="158" t="s">
        <v>249</v>
      </c>
      <c r="E198" s="171" t="s">
        <v>3</v>
      </c>
      <c r="F198" s="172" t="s">
        <v>653</v>
      </c>
      <c r="H198" s="171" t="s">
        <v>3</v>
      </c>
      <c r="I198" s="173"/>
      <c r="L198" s="170"/>
      <c r="M198" s="174"/>
      <c r="N198" s="175"/>
      <c r="O198" s="175"/>
      <c r="P198" s="175"/>
      <c r="Q198" s="175"/>
      <c r="R198" s="175"/>
      <c r="S198" s="175"/>
      <c r="T198" s="176"/>
      <c r="AT198" s="171" t="s">
        <v>249</v>
      </c>
      <c r="AU198" s="171" t="s">
        <v>79</v>
      </c>
      <c r="AV198" s="13" t="s">
        <v>77</v>
      </c>
      <c r="AW198" s="13" t="s">
        <v>32</v>
      </c>
      <c r="AX198" s="13" t="s">
        <v>70</v>
      </c>
      <c r="AY198" s="171" t="s">
        <v>121</v>
      </c>
    </row>
    <row r="199" spans="1:65" s="14" customFormat="1">
      <c r="B199" s="177"/>
      <c r="D199" s="158" t="s">
        <v>249</v>
      </c>
      <c r="E199" s="178" t="s">
        <v>3</v>
      </c>
      <c r="F199" s="179" t="s">
        <v>654</v>
      </c>
      <c r="H199" s="180">
        <v>18</v>
      </c>
      <c r="I199" s="181"/>
      <c r="L199" s="177"/>
      <c r="M199" s="182"/>
      <c r="N199" s="183"/>
      <c r="O199" s="183"/>
      <c r="P199" s="183"/>
      <c r="Q199" s="183"/>
      <c r="R199" s="183"/>
      <c r="S199" s="183"/>
      <c r="T199" s="184"/>
      <c r="AT199" s="178" t="s">
        <v>249</v>
      </c>
      <c r="AU199" s="178" t="s">
        <v>79</v>
      </c>
      <c r="AV199" s="14" t="s">
        <v>79</v>
      </c>
      <c r="AW199" s="14" t="s">
        <v>32</v>
      </c>
      <c r="AX199" s="14" t="s">
        <v>70</v>
      </c>
      <c r="AY199" s="178" t="s">
        <v>121</v>
      </c>
    </row>
    <row r="200" spans="1:65" s="13" customFormat="1" ht="22.5">
      <c r="B200" s="170"/>
      <c r="D200" s="158" t="s">
        <v>249</v>
      </c>
      <c r="E200" s="171" t="s">
        <v>3</v>
      </c>
      <c r="F200" s="172" t="s">
        <v>655</v>
      </c>
      <c r="H200" s="171" t="s">
        <v>3</v>
      </c>
      <c r="I200" s="173"/>
      <c r="L200" s="170"/>
      <c r="M200" s="174"/>
      <c r="N200" s="175"/>
      <c r="O200" s="175"/>
      <c r="P200" s="175"/>
      <c r="Q200" s="175"/>
      <c r="R200" s="175"/>
      <c r="S200" s="175"/>
      <c r="T200" s="176"/>
      <c r="AT200" s="171" t="s">
        <v>249</v>
      </c>
      <c r="AU200" s="171" t="s">
        <v>79</v>
      </c>
      <c r="AV200" s="13" t="s">
        <v>77</v>
      </c>
      <c r="AW200" s="13" t="s">
        <v>32</v>
      </c>
      <c r="AX200" s="13" t="s">
        <v>70</v>
      </c>
      <c r="AY200" s="171" t="s">
        <v>121</v>
      </c>
    </row>
    <row r="201" spans="1:65" s="13" customFormat="1">
      <c r="B201" s="170"/>
      <c r="D201" s="158" t="s">
        <v>249</v>
      </c>
      <c r="E201" s="171" t="s">
        <v>3</v>
      </c>
      <c r="F201" s="172" t="s">
        <v>656</v>
      </c>
      <c r="H201" s="171" t="s">
        <v>3</v>
      </c>
      <c r="I201" s="173"/>
      <c r="L201" s="170"/>
      <c r="M201" s="174"/>
      <c r="N201" s="175"/>
      <c r="O201" s="175"/>
      <c r="P201" s="175"/>
      <c r="Q201" s="175"/>
      <c r="R201" s="175"/>
      <c r="S201" s="175"/>
      <c r="T201" s="176"/>
      <c r="AT201" s="171" t="s">
        <v>249</v>
      </c>
      <c r="AU201" s="171" t="s">
        <v>79</v>
      </c>
      <c r="AV201" s="13" t="s">
        <v>77</v>
      </c>
      <c r="AW201" s="13" t="s">
        <v>32</v>
      </c>
      <c r="AX201" s="13" t="s">
        <v>70</v>
      </c>
      <c r="AY201" s="171" t="s">
        <v>121</v>
      </c>
    </row>
    <row r="202" spans="1:65" s="14" customFormat="1">
      <c r="B202" s="177"/>
      <c r="D202" s="158" t="s">
        <v>249</v>
      </c>
      <c r="E202" s="178" t="s">
        <v>3</v>
      </c>
      <c r="F202" s="179" t="s">
        <v>657</v>
      </c>
      <c r="H202" s="180">
        <v>9</v>
      </c>
      <c r="I202" s="181"/>
      <c r="L202" s="177"/>
      <c r="M202" s="182"/>
      <c r="N202" s="183"/>
      <c r="O202" s="183"/>
      <c r="P202" s="183"/>
      <c r="Q202" s="183"/>
      <c r="R202" s="183"/>
      <c r="S202" s="183"/>
      <c r="T202" s="184"/>
      <c r="AT202" s="178" t="s">
        <v>249</v>
      </c>
      <c r="AU202" s="178" t="s">
        <v>79</v>
      </c>
      <c r="AV202" s="14" t="s">
        <v>79</v>
      </c>
      <c r="AW202" s="14" t="s">
        <v>32</v>
      </c>
      <c r="AX202" s="14" t="s">
        <v>70</v>
      </c>
      <c r="AY202" s="178" t="s">
        <v>121</v>
      </c>
    </row>
    <row r="203" spans="1:65" s="15" customFormat="1">
      <c r="B203" s="185"/>
      <c r="D203" s="158" t="s">
        <v>249</v>
      </c>
      <c r="E203" s="186" t="s">
        <v>3</v>
      </c>
      <c r="F203" s="187" t="s">
        <v>253</v>
      </c>
      <c r="H203" s="188">
        <v>91.5</v>
      </c>
      <c r="I203" s="189"/>
      <c r="L203" s="185"/>
      <c r="M203" s="190"/>
      <c r="N203" s="191"/>
      <c r="O203" s="191"/>
      <c r="P203" s="191"/>
      <c r="Q203" s="191"/>
      <c r="R203" s="191"/>
      <c r="S203" s="191"/>
      <c r="T203" s="192"/>
      <c r="AT203" s="186" t="s">
        <v>249</v>
      </c>
      <c r="AU203" s="186" t="s">
        <v>79</v>
      </c>
      <c r="AV203" s="15" t="s">
        <v>120</v>
      </c>
      <c r="AW203" s="15" t="s">
        <v>32</v>
      </c>
      <c r="AX203" s="15" t="s">
        <v>77</v>
      </c>
      <c r="AY203" s="186" t="s">
        <v>121</v>
      </c>
    </row>
    <row r="204" spans="1:65" s="2" customFormat="1" ht="24.2" customHeight="1">
      <c r="A204" s="34"/>
      <c r="B204" s="144"/>
      <c r="C204" s="145" t="s">
        <v>198</v>
      </c>
      <c r="D204" s="145" t="s">
        <v>123</v>
      </c>
      <c r="E204" s="146" t="s">
        <v>673</v>
      </c>
      <c r="F204" s="147" t="s">
        <v>674</v>
      </c>
      <c r="G204" s="148" t="s">
        <v>644</v>
      </c>
      <c r="H204" s="149">
        <v>4</v>
      </c>
      <c r="I204" s="150"/>
      <c r="J204" s="151">
        <f>ROUND(I204*H204,2)</f>
        <v>0</v>
      </c>
      <c r="K204" s="147" t="s">
        <v>244</v>
      </c>
      <c r="L204" s="35"/>
      <c r="M204" s="152" t="s">
        <v>3</v>
      </c>
      <c r="N204" s="153" t="s">
        <v>41</v>
      </c>
      <c r="O204" s="55"/>
      <c r="P204" s="154">
        <f>O204*H204</f>
        <v>0</v>
      </c>
      <c r="Q204" s="154">
        <v>0.15478</v>
      </c>
      <c r="R204" s="154">
        <f>Q204*H204</f>
        <v>0.61912</v>
      </c>
      <c r="S204" s="154">
        <v>0</v>
      </c>
      <c r="T204" s="15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6" t="s">
        <v>120</v>
      </c>
      <c r="AT204" s="156" t="s">
        <v>123</v>
      </c>
      <c r="AU204" s="156" t="s">
        <v>79</v>
      </c>
      <c r="AY204" s="19" t="s">
        <v>121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9" t="s">
        <v>77</v>
      </c>
      <c r="BK204" s="157">
        <f>ROUND(I204*H204,2)</f>
        <v>0</v>
      </c>
      <c r="BL204" s="19" t="s">
        <v>120</v>
      </c>
      <c r="BM204" s="156" t="s">
        <v>675</v>
      </c>
    </row>
    <row r="205" spans="1:65" s="2" customFormat="1" ht="19.5">
      <c r="A205" s="34"/>
      <c r="B205" s="35"/>
      <c r="C205" s="34"/>
      <c r="D205" s="158" t="s">
        <v>129</v>
      </c>
      <c r="E205" s="34"/>
      <c r="F205" s="159" t="s">
        <v>676</v>
      </c>
      <c r="G205" s="34"/>
      <c r="H205" s="34"/>
      <c r="I205" s="160"/>
      <c r="J205" s="34"/>
      <c r="K205" s="34"/>
      <c r="L205" s="35"/>
      <c r="M205" s="161"/>
      <c r="N205" s="162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9" t="s">
        <v>129</v>
      </c>
      <c r="AU205" s="19" t="s">
        <v>79</v>
      </c>
    </row>
    <row r="206" spans="1:65" s="2" customFormat="1">
      <c r="A206" s="34"/>
      <c r="B206" s="35"/>
      <c r="C206" s="34"/>
      <c r="D206" s="168" t="s">
        <v>247</v>
      </c>
      <c r="E206" s="34"/>
      <c r="F206" s="169" t="s">
        <v>677</v>
      </c>
      <c r="G206" s="34"/>
      <c r="H206" s="34"/>
      <c r="I206" s="160"/>
      <c r="J206" s="34"/>
      <c r="K206" s="34"/>
      <c r="L206" s="35"/>
      <c r="M206" s="161"/>
      <c r="N206" s="162"/>
      <c r="O206" s="55"/>
      <c r="P206" s="55"/>
      <c r="Q206" s="55"/>
      <c r="R206" s="55"/>
      <c r="S206" s="55"/>
      <c r="T206" s="56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247</v>
      </c>
      <c r="AU206" s="19" t="s">
        <v>79</v>
      </c>
    </row>
    <row r="207" spans="1:65" s="13" customFormat="1">
      <c r="B207" s="170"/>
      <c r="D207" s="158" t="s">
        <v>249</v>
      </c>
      <c r="E207" s="171" t="s">
        <v>3</v>
      </c>
      <c r="F207" s="172" t="s">
        <v>678</v>
      </c>
      <c r="H207" s="171" t="s">
        <v>3</v>
      </c>
      <c r="I207" s="173"/>
      <c r="L207" s="170"/>
      <c r="M207" s="174"/>
      <c r="N207" s="175"/>
      <c r="O207" s="175"/>
      <c r="P207" s="175"/>
      <c r="Q207" s="175"/>
      <c r="R207" s="175"/>
      <c r="S207" s="175"/>
      <c r="T207" s="176"/>
      <c r="AT207" s="171" t="s">
        <v>249</v>
      </c>
      <c r="AU207" s="171" t="s">
        <v>79</v>
      </c>
      <c r="AV207" s="13" t="s">
        <v>77</v>
      </c>
      <c r="AW207" s="13" t="s">
        <v>32</v>
      </c>
      <c r="AX207" s="13" t="s">
        <v>70</v>
      </c>
      <c r="AY207" s="171" t="s">
        <v>121</v>
      </c>
    </row>
    <row r="208" spans="1:65" s="13" customFormat="1">
      <c r="B208" s="170"/>
      <c r="D208" s="158" t="s">
        <v>249</v>
      </c>
      <c r="E208" s="171" t="s">
        <v>3</v>
      </c>
      <c r="F208" s="172" t="s">
        <v>679</v>
      </c>
      <c r="H208" s="171" t="s">
        <v>3</v>
      </c>
      <c r="I208" s="173"/>
      <c r="L208" s="170"/>
      <c r="M208" s="174"/>
      <c r="N208" s="175"/>
      <c r="O208" s="175"/>
      <c r="P208" s="175"/>
      <c r="Q208" s="175"/>
      <c r="R208" s="175"/>
      <c r="S208" s="175"/>
      <c r="T208" s="176"/>
      <c r="AT208" s="171" t="s">
        <v>249</v>
      </c>
      <c r="AU208" s="171" t="s">
        <v>79</v>
      </c>
      <c r="AV208" s="13" t="s">
        <v>77</v>
      </c>
      <c r="AW208" s="13" t="s">
        <v>32</v>
      </c>
      <c r="AX208" s="13" t="s">
        <v>70</v>
      </c>
      <c r="AY208" s="171" t="s">
        <v>121</v>
      </c>
    </row>
    <row r="209" spans="1:65" s="14" customFormat="1">
      <c r="B209" s="177"/>
      <c r="D209" s="158" t="s">
        <v>249</v>
      </c>
      <c r="E209" s="178" t="s">
        <v>3</v>
      </c>
      <c r="F209" s="179" t="s">
        <v>680</v>
      </c>
      <c r="H209" s="180">
        <v>4</v>
      </c>
      <c r="I209" s="181"/>
      <c r="L209" s="177"/>
      <c r="M209" s="182"/>
      <c r="N209" s="183"/>
      <c r="O209" s="183"/>
      <c r="P209" s="183"/>
      <c r="Q209" s="183"/>
      <c r="R209" s="183"/>
      <c r="S209" s="183"/>
      <c r="T209" s="184"/>
      <c r="AT209" s="178" t="s">
        <v>249</v>
      </c>
      <c r="AU209" s="178" t="s">
        <v>79</v>
      </c>
      <c r="AV209" s="14" t="s">
        <v>79</v>
      </c>
      <c r="AW209" s="14" t="s">
        <v>32</v>
      </c>
      <c r="AX209" s="14" t="s">
        <v>77</v>
      </c>
      <c r="AY209" s="178" t="s">
        <v>121</v>
      </c>
    </row>
    <row r="210" spans="1:65" s="2" customFormat="1" ht="24.2" customHeight="1">
      <c r="A210" s="34"/>
      <c r="B210" s="144"/>
      <c r="C210" s="145" t="s">
        <v>201</v>
      </c>
      <c r="D210" s="145" t="s">
        <v>123</v>
      </c>
      <c r="E210" s="146" t="s">
        <v>681</v>
      </c>
      <c r="F210" s="147" t="s">
        <v>682</v>
      </c>
      <c r="G210" s="148" t="s">
        <v>243</v>
      </c>
      <c r="H210" s="149">
        <v>48</v>
      </c>
      <c r="I210" s="150"/>
      <c r="J210" s="151">
        <f>ROUND(I210*H210,2)</f>
        <v>0</v>
      </c>
      <c r="K210" s="147" t="s">
        <v>244</v>
      </c>
      <c r="L210" s="35"/>
      <c r="M210" s="152" t="s">
        <v>3</v>
      </c>
      <c r="N210" s="153" t="s">
        <v>41</v>
      </c>
      <c r="O210" s="55"/>
      <c r="P210" s="154">
        <f>O210*H210</f>
        <v>0</v>
      </c>
      <c r="Q210" s="154">
        <v>2.64E-2</v>
      </c>
      <c r="R210" s="154">
        <f>Q210*H210</f>
        <v>1.2671999999999999</v>
      </c>
      <c r="S210" s="154">
        <v>0</v>
      </c>
      <c r="T210" s="155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56" t="s">
        <v>120</v>
      </c>
      <c r="AT210" s="156" t="s">
        <v>123</v>
      </c>
      <c r="AU210" s="156" t="s">
        <v>79</v>
      </c>
      <c r="AY210" s="19" t="s">
        <v>121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9" t="s">
        <v>77</v>
      </c>
      <c r="BK210" s="157">
        <f>ROUND(I210*H210,2)</f>
        <v>0</v>
      </c>
      <c r="BL210" s="19" t="s">
        <v>120</v>
      </c>
      <c r="BM210" s="156" t="s">
        <v>683</v>
      </c>
    </row>
    <row r="211" spans="1:65" s="2" customFormat="1" ht="19.5">
      <c r="A211" s="34"/>
      <c r="B211" s="35"/>
      <c r="C211" s="34"/>
      <c r="D211" s="158" t="s">
        <v>129</v>
      </c>
      <c r="E211" s="34"/>
      <c r="F211" s="159" t="s">
        <v>684</v>
      </c>
      <c r="G211" s="34"/>
      <c r="H211" s="34"/>
      <c r="I211" s="160"/>
      <c r="J211" s="34"/>
      <c r="K211" s="34"/>
      <c r="L211" s="35"/>
      <c r="M211" s="161"/>
      <c r="N211" s="162"/>
      <c r="O211" s="55"/>
      <c r="P211" s="55"/>
      <c r="Q211" s="55"/>
      <c r="R211" s="55"/>
      <c r="S211" s="55"/>
      <c r="T211" s="56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9" t="s">
        <v>129</v>
      </c>
      <c r="AU211" s="19" t="s">
        <v>79</v>
      </c>
    </row>
    <row r="212" spans="1:65" s="2" customFormat="1">
      <c r="A212" s="34"/>
      <c r="B212" s="35"/>
      <c r="C212" s="34"/>
      <c r="D212" s="168" t="s">
        <v>247</v>
      </c>
      <c r="E212" s="34"/>
      <c r="F212" s="169" t="s">
        <v>685</v>
      </c>
      <c r="G212" s="34"/>
      <c r="H212" s="34"/>
      <c r="I212" s="160"/>
      <c r="J212" s="34"/>
      <c r="K212" s="34"/>
      <c r="L212" s="35"/>
      <c r="M212" s="161"/>
      <c r="N212" s="162"/>
      <c r="O212" s="55"/>
      <c r="P212" s="55"/>
      <c r="Q212" s="55"/>
      <c r="R212" s="55"/>
      <c r="S212" s="55"/>
      <c r="T212" s="56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9" t="s">
        <v>247</v>
      </c>
      <c r="AU212" s="19" t="s">
        <v>79</v>
      </c>
    </row>
    <row r="213" spans="1:65" s="13" customFormat="1">
      <c r="B213" s="170"/>
      <c r="D213" s="158" t="s">
        <v>249</v>
      </c>
      <c r="E213" s="171" t="s">
        <v>3</v>
      </c>
      <c r="F213" s="172" t="s">
        <v>686</v>
      </c>
      <c r="H213" s="171" t="s">
        <v>3</v>
      </c>
      <c r="I213" s="173"/>
      <c r="L213" s="170"/>
      <c r="M213" s="174"/>
      <c r="N213" s="175"/>
      <c r="O213" s="175"/>
      <c r="P213" s="175"/>
      <c r="Q213" s="175"/>
      <c r="R213" s="175"/>
      <c r="S213" s="175"/>
      <c r="T213" s="176"/>
      <c r="AT213" s="171" t="s">
        <v>249</v>
      </c>
      <c r="AU213" s="171" t="s">
        <v>79</v>
      </c>
      <c r="AV213" s="13" t="s">
        <v>77</v>
      </c>
      <c r="AW213" s="13" t="s">
        <v>32</v>
      </c>
      <c r="AX213" s="13" t="s">
        <v>70</v>
      </c>
      <c r="AY213" s="171" t="s">
        <v>121</v>
      </c>
    </row>
    <row r="214" spans="1:65" s="13" customFormat="1" ht="22.5">
      <c r="B214" s="170"/>
      <c r="D214" s="158" t="s">
        <v>249</v>
      </c>
      <c r="E214" s="171" t="s">
        <v>3</v>
      </c>
      <c r="F214" s="172" t="s">
        <v>648</v>
      </c>
      <c r="H214" s="171" t="s">
        <v>3</v>
      </c>
      <c r="I214" s="173"/>
      <c r="L214" s="170"/>
      <c r="M214" s="174"/>
      <c r="N214" s="175"/>
      <c r="O214" s="175"/>
      <c r="P214" s="175"/>
      <c r="Q214" s="175"/>
      <c r="R214" s="175"/>
      <c r="S214" s="175"/>
      <c r="T214" s="176"/>
      <c r="AT214" s="171" t="s">
        <v>249</v>
      </c>
      <c r="AU214" s="171" t="s">
        <v>79</v>
      </c>
      <c r="AV214" s="13" t="s">
        <v>77</v>
      </c>
      <c r="AW214" s="13" t="s">
        <v>32</v>
      </c>
      <c r="AX214" s="13" t="s">
        <v>70</v>
      </c>
      <c r="AY214" s="171" t="s">
        <v>121</v>
      </c>
    </row>
    <row r="215" spans="1:65" s="13" customFormat="1">
      <c r="B215" s="170"/>
      <c r="D215" s="158" t="s">
        <v>249</v>
      </c>
      <c r="E215" s="171" t="s">
        <v>3</v>
      </c>
      <c r="F215" s="172" t="s">
        <v>687</v>
      </c>
      <c r="H215" s="171" t="s">
        <v>3</v>
      </c>
      <c r="I215" s="173"/>
      <c r="L215" s="170"/>
      <c r="M215" s="174"/>
      <c r="N215" s="175"/>
      <c r="O215" s="175"/>
      <c r="P215" s="175"/>
      <c r="Q215" s="175"/>
      <c r="R215" s="175"/>
      <c r="S215" s="175"/>
      <c r="T215" s="176"/>
      <c r="AT215" s="171" t="s">
        <v>249</v>
      </c>
      <c r="AU215" s="171" t="s">
        <v>79</v>
      </c>
      <c r="AV215" s="13" t="s">
        <v>77</v>
      </c>
      <c r="AW215" s="13" t="s">
        <v>32</v>
      </c>
      <c r="AX215" s="13" t="s">
        <v>70</v>
      </c>
      <c r="AY215" s="171" t="s">
        <v>121</v>
      </c>
    </row>
    <row r="216" spans="1:65" s="14" customFormat="1">
      <c r="B216" s="177"/>
      <c r="D216" s="158" t="s">
        <v>249</v>
      </c>
      <c r="E216" s="178" t="s">
        <v>3</v>
      </c>
      <c r="F216" s="179" t="s">
        <v>688</v>
      </c>
      <c r="H216" s="180">
        <v>30</v>
      </c>
      <c r="I216" s="181"/>
      <c r="L216" s="177"/>
      <c r="M216" s="182"/>
      <c r="N216" s="183"/>
      <c r="O216" s="183"/>
      <c r="P216" s="183"/>
      <c r="Q216" s="183"/>
      <c r="R216" s="183"/>
      <c r="S216" s="183"/>
      <c r="T216" s="184"/>
      <c r="AT216" s="178" t="s">
        <v>249</v>
      </c>
      <c r="AU216" s="178" t="s">
        <v>79</v>
      </c>
      <c r="AV216" s="14" t="s">
        <v>79</v>
      </c>
      <c r="AW216" s="14" t="s">
        <v>32</v>
      </c>
      <c r="AX216" s="14" t="s">
        <v>70</v>
      </c>
      <c r="AY216" s="178" t="s">
        <v>121</v>
      </c>
    </row>
    <row r="217" spans="1:65" s="13" customFormat="1">
      <c r="B217" s="170"/>
      <c r="D217" s="158" t="s">
        <v>249</v>
      </c>
      <c r="E217" s="171" t="s">
        <v>3</v>
      </c>
      <c r="F217" s="172" t="s">
        <v>652</v>
      </c>
      <c r="H217" s="171" t="s">
        <v>3</v>
      </c>
      <c r="I217" s="173"/>
      <c r="L217" s="170"/>
      <c r="M217" s="174"/>
      <c r="N217" s="175"/>
      <c r="O217" s="175"/>
      <c r="P217" s="175"/>
      <c r="Q217" s="175"/>
      <c r="R217" s="175"/>
      <c r="S217" s="175"/>
      <c r="T217" s="176"/>
      <c r="AT217" s="171" t="s">
        <v>249</v>
      </c>
      <c r="AU217" s="171" t="s">
        <v>79</v>
      </c>
      <c r="AV217" s="13" t="s">
        <v>77</v>
      </c>
      <c r="AW217" s="13" t="s">
        <v>32</v>
      </c>
      <c r="AX217" s="13" t="s">
        <v>70</v>
      </c>
      <c r="AY217" s="171" t="s">
        <v>121</v>
      </c>
    </row>
    <row r="218" spans="1:65" s="13" customFormat="1">
      <c r="B218" s="170"/>
      <c r="D218" s="158" t="s">
        <v>249</v>
      </c>
      <c r="E218" s="171" t="s">
        <v>3</v>
      </c>
      <c r="F218" s="172" t="s">
        <v>687</v>
      </c>
      <c r="H218" s="171" t="s">
        <v>3</v>
      </c>
      <c r="I218" s="173"/>
      <c r="L218" s="170"/>
      <c r="M218" s="174"/>
      <c r="N218" s="175"/>
      <c r="O218" s="175"/>
      <c r="P218" s="175"/>
      <c r="Q218" s="175"/>
      <c r="R218" s="175"/>
      <c r="S218" s="175"/>
      <c r="T218" s="176"/>
      <c r="AT218" s="171" t="s">
        <v>249</v>
      </c>
      <c r="AU218" s="171" t="s">
        <v>79</v>
      </c>
      <c r="AV218" s="13" t="s">
        <v>77</v>
      </c>
      <c r="AW218" s="13" t="s">
        <v>32</v>
      </c>
      <c r="AX218" s="13" t="s">
        <v>70</v>
      </c>
      <c r="AY218" s="171" t="s">
        <v>121</v>
      </c>
    </row>
    <row r="219" spans="1:65" s="14" customFormat="1">
      <c r="B219" s="177"/>
      <c r="D219" s="158" t="s">
        <v>249</v>
      </c>
      <c r="E219" s="178" t="s">
        <v>3</v>
      </c>
      <c r="F219" s="179" t="s">
        <v>689</v>
      </c>
      <c r="H219" s="180">
        <v>18</v>
      </c>
      <c r="I219" s="181"/>
      <c r="L219" s="177"/>
      <c r="M219" s="182"/>
      <c r="N219" s="183"/>
      <c r="O219" s="183"/>
      <c r="P219" s="183"/>
      <c r="Q219" s="183"/>
      <c r="R219" s="183"/>
      <c r="S219" s="183"/>
      <c r="T219" s="184"/>
      <c r="AT219" s="178" t="s">
        <v>249</v>
      </c>
      <c r="AU219" s="178" t="s">
        <v>79</v>
      </c>
      <c r="AV219" s="14" t="s">
        <v>79</v>
      </c>
      <c r="AW219" s="14" t="s">
        <v>32</v>
      </c>
      <c r="AX219" s="14" t="s">
        <v>70</v>
      </c>
      <c r="AY219" s="178" t="s">
        <v>121</v>
      </c>
    </row>
    <row r="220" spans="1:65" s="15" customFormat="1">
      <c r="B220" s="185"/>
      <c r="D220" s="158" t="s">
        <v>249</v>
      </c>
      <c r="E220" s="186" t="s">
        <v>3</v>
      </c>
      <c r="F220" s="187" t="s">
        <v>253</v>
      </c>
      <c r="H220" s="188">
        <v>48</v>
      </c>
      <c r="I220" s="189"/>
      <c r="L220" s="185"/>
      <c r="M220" s="190"/>
      <c r="N220" s="191"/>
      <c r="O220" s="191"/>
      <c r="P220" s="191"/>
      <c r="Q220" s="191"/>
      <c r="R220" s="191"/>
      <c r="S220" s="191"/>
      <c r="T220" s="192"/>
      <c r="AT220" s="186" t="s">
        <v>249</v>
      </c>
      <c r="AU220" s="186" t="s">
        <v>79</v>
      </c>
      <c r="AV220" s="15" t="s">
        <v>120</v>
      </c>
      <c r="AW220" s="15" t="s">
        <v>32</v>
      </c>
      <c r="AX220" s="15" t="s">
        <v>77</v>
      </c>
      <c r="AY220" s="186" t="s">
        <v>121</v>
      </c>
    </row>
    <row r="221" spans="1:65" s="2" customFormat="1" ht="24.2" customHeight="1">
      <c r="A221" s="34"/>
      <c r="B221" s="144"/>
      <c r="C221" s="145" t="s">
        <v>205</v>
      </c>
      <c r="D221" s="145" t="s">
        <v>123</v>
      </c>
      <c r="E221" s="146" t="s">
        <v>690</v>
      </c>
      <c r="F221" s="147" t="s">
        <v>691</v>
      </c>
      <c r="G221" s="148" t="s">
        <v>297</v>
      </c>
      <c r="H221" s="149">
        <v>14.4</v>
      </c>
      <c r="I221" s="150"/>
      <c r="J221" s="151">
        <f>ROUND(I221*H221,2)</f>
        <v>0</v>
      </c>
      <c r="K221" s="147" t="s">
        <v>244</v>
      </c>
      <c r="L221" s="35"/>
      <c r="M221" s="152" t="s">
        <v>3</v>
      </c>
      <c r="N221" s="153" t="s">
        <v>41</v>
      </c>
      <c r="O221" s="55"/>
      <c r="P221" s="154">
        <f>O221*H221</f>
        <v>0</v>
      </c>
      <c r="Q221" s="154">
        <v>0</v>
      </c>
      <c r="R221" s="154">
        <f>Q221*H221</f>
        <v>0</v>
      </c>
      <c r="S221" s="154">
        <v>0</v>
      </c>
      <c r="T221" s="15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56" t="s">
        <v>120</v>
      </c>
      <c r="AT221" s="156" t="s">
        <v>123</v>
      </c>
      <c r="AU221" s="156" t="s">
        <v>79</v>
      </c>
      <c r="AY221" s="19" t="s">
        <v>121</v>
      </c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9" t="s">
        <v>77</v>
      </c>
      <c r="BK221" s="157">
        <f>ROUND(I221*H221,2)</f>
        <v>0</v>
      </c>
      <c r="BL221" s="19" t="s">
        <v>120</v>
      </c>
      <c r="BM221" s="156" t="s">
        <v>692</v>
      </c>
    </row>
    <row r="222" spans="1:65" s="2" customFormat="1" ht="39">
      <c r="A222" s="34"/>
      <c r="B222" s="35"/>
      <c r="C222" s="34"/>
      <c r="D222" s="158" t="s">
        <v>129</v>
      </c>
      <c r="E222" s="34"/>
      <c r="F222" s="159" t="s">
        <v>693</v>
      </c>
      <c r="G222" s="34"/>
      <c r="H222" s="34"/>
      <c r="I222" s="160"/>
      <c r="J222" s="34"/>
      <c r="K222" s="34"/>
      <c r="L222" s="35"/>
      <c r="M222" s="161"/>
      <c r="N222" s="162"/>
      <c r="O222" s="55"/>
      <c r="P222" s="55"/>
      <c r="Q222" s="55"/>
      <c r="R222" s="55"/>
      <c r="S222" s="55"/>
      <c r="T222" s="56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9" t="s">
        <v>129</v>
      </c>
      <c r="AU222" s="19" t="s">
        <v>79</v>
      </c>
    </row>
    <row r="223" spans="1:65" s="2" customFormat="1">
      <c r="A223" s="34"/>
      <c r="B223" s="35"/>
      <c r="C223" s="34"/>
      <c r="D223" s="168" t="s">
        <v>247</v>
      </c>
      <c r="E223" s="34"/>
      <c r="F223" s="169" t="s">
        <v>694</v>
      </c>
      <c r="G223" s="34"/>
      <c r="H223" s="34"/>
      <c r="I223" s="160"/>
      <c r="J223" s="34"/>
      <c r="K223" s="34"/>
      <c r="L223" s="35"/>
      <c r="M223" s="161"/>
      <c r="N223" s="162"/>
      <c r="O223" s="55"/>
      <c r="P223" s="55"/>
      <c r="Q223" s="55"/>
      <c r="R223" s="55"/>
      <c r="S223" s="55"/>
      <c r="T223" s="56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247</v>
      </c>
      <c r="AU223" s="19" t="s">
        <v>79</v>
      </c>
    </row>
    <row r="224" spans="1:65" s="13" customFormat="1">
      <c r="B224" s="170"/>
      <c r="D224" s="158" t="s">
        <v>249</v>
      </c>
      <c r="E224" s="171" t="s">
        <v>3</v>
      </c>
      <c r="F224" s="172" t="s">
        <v>695</v>
      </c>
      <c r="H224" s="171" t="s">
        <v>3</v>
      </c>
      <c r="I224" s="173"/>
      <c r="L224" s="170"/>
      <c r="M224" s="174"/>
      <c r="N224" s="175"/>
      <c r="O224" s="175"/>
      <c r="P224" s="175"/>
      <c r="Q224" s="175"/>
      <c r="R224" s="175"/>
      <c r="S224" s="175"/>
      <c r="T224" s="176"/>
      <c r="AT224" s="171" t="s">
        <v>249</v>
      </c>
      <c r="AU224" s="171" t="s">
        <v>79</v>
      </c>
      <c r="AV224" s="13" t="s">
        <v>77</v>
      </c>
      <c r="AW224" s="13" t="s">
        <v>32</v>
      </c>
      <c r="AX224" s="13" t="s">
        <v>70</v>
      </c>
      <c r="AY224" s="171" t="s">
        <v>121</v>
      </c>
    </row>
    <row r="225" spans="1:65" s="13" customFormat="1">
      <c r="B225" s="170"/>
      <c r="D225" s="158" t="s">
        <v>249</v>
      </c>
      <c r="E225" s="171" t="s">
        <v>3</v>
      </c>
      <c r="F225" s="172" t="s">
        <v>696</v>
      </c>
      <c r="H225" s="171" t="s">
        <v>3</v>
      </c>
      <c r="I225" s="173"/>
      <c r="L225" s="170"/>
      <c r="M225" s="174"/>
      <c r="N225" s="175"/>
      <c r="O225" s="175"/>
      <c r="P225" s="175"/>
      <c r="Q225" s="175"/>
      <c r="R225" s="175"/>
      <c r="S225" s="175"/>
      <c r="T225" s="176"/>
      <c r="AT225" s="171" t="s">
        <v>249</v>
      </c>
      <c r="AU225" s="171" t="s">
        <v>79</v>
      </c>
      <c r="AV225" s="13" t="s">
        <v>77</v>
      </c>
      <c r="AW225" s="13" t="s">
        <v>32</v>
      </c>
      <c r="AX225" s="13" t="s">
        <v>70</v>
      </c>
      <c r="AY225" s="171" t="s">
        <v>121</v>
      </c>
    </row>
    <row r="226" spans="1:65" s="13" customFormat="1">
      <c r="B226" s="170"/>
      <c r="D226" s="158" t="s">
        <v>249</v>
      </c>
      <c r="E226" s="171" t="s">
        <v>3</v>
      </c>
      <c r="F226" s="172" t="s">
        <v>697</v>
      </c>
      <c r="H226" s="171" t="s">
        <v>3</v>
      </c>
      <c r="I226" s="173"/>
      <c r="L226" s="170"/>
      <c r="M226" s="174"/>
      <c r="N226" s="175"/>
      <c r="O226" s="175"/>
      <c r="P226" s="175"/>
      <c r="Q226" s="175"/>
      <c r="R226" s="175"/>
      <c r="S226" s="175"/>
      <c r="T226" s="176"/>
      <c r="AT226" s="171" t="s">
        <v>249</v>
      </c>
      <c r="AU226" s="171" t="s">
        <v>79</v>
      </c>
      <c r="AV226" s="13" t="s">
        <v>77</v>
      </c>
      <c r="AW226" s="13" t="s">
        <v>32</v>
      </c>
      <c r="AX226" s="13" t="s">
        <v>70</v>
      </c>
      <c r="AY226" s="171" t="s">
        <v>121</v>
      </c>
    </row>
    <row r="227" spans="1:65" s="14" customFormat="1">
      <c r="B227" s="177"/>
      <c r="D227" s="158" t="s">
        <v>249</v>
      </c>
      <c r="E227" s="178" t="s">
        <v>3</v>
      </c>
      <c r="F227" s="179" t="s">
        <v>698</v>
      </c>
      <c r="H227" s="180">
        <v>14.4</v>
      </c>
      <c r="I227" s="181"/>
      <c r="L227" s="177"/>
      <c r="M227" s="182"/>
      <c r="N227" s="183"/>
      <c r="O227" s="183"/>
      <c r="P227" s="183"/>
      <c r="Q227" s="183"/>
      <c r="R227" s="183"/>
      <c r="S227" s="183"/>
      <c r="T227" s="184"/>
      <c r="AT227" s="178" t="s">
        <v>249</v>
      </c>
      <c r="AU227" s="178" t="s">
        <v>79</v>
      </c>
      <c r="AV227" s="14" t="s">
        <v>79</v>
      </c>
      <c r="AW227" s="14" t="s">
        <v>32</v>
      </c>
      <c r="AX227" s="14" t="s">
        <v>77</v>
      </c>
      <c r="AY227" s="178" t="s">
        <v>121</v>
      </c>
    </row>
    <row r="228" spans="1:65" s="12" customFormat="1" ht="22.9" customHeight="1">
      <c r="B228" s="131"/>
      <c r="D228" s="132" t="s">
        <v>69</v>
      </c>
      <c r="E228" s="142" t="s">
        <v>79</v>
      </c>
      <c r="F228" s="142" t="s">
        <v>699</v>
      </c>
      <c r="I228" s="134"/>
      <c r="J228" s="143">
        <f>BK228</f>
        <v>0</v>
      </c>
      <c r="L228" s="131"/>
      <c r="M228" s="136"/>
      <c r="N228" s="137"/>
      <c r="O228" s="137"/>
      <c r="P228" s="138">
        <f>SUM(P229:P269)</f>
        <v>0</v>
      </c>
      <c r="Q228" s="137"/>
      <c r="R228" s="138">
        <f>SUM(R229:R269)</f>
        <v>6.585712</v>
      </c>
      <c r="S228" s="137"/>
      <c r="T228" s="139">
        <f>SUM(T229:T269)</f>
        <v>0</v>
      </c>
      <c r="AR228" s="132" t="s">
        <v>77</v>
      </c>
      <c r="AT228" s="140" t="s">
        <v>69</v>
      </c>
      <c r="AU228" s="140" t="s">
        <v>77</v>
      </c>
      <c r="AY228" s="132" t="s">
        <v>121</v>
      </c>
      <c r="BK228" s="141">
        <f>SUM(BK229:BK269)</f>
        <v>0</v>
      </c>
    </row>
    <row r="229" spans="1:65" s="2" customFormat="1" ht="33" customHeight="1">
      <c r="A229" s="34"/>
      <c r="B229" s="144"/>
      <c r="C229" s="145" t="s">
        <v>210</v>
      </c>
      <c r="D229" s="145" t="s">
        <v>123</v>
      </c>
      <c r="E229" s="146" t="s">
        <v>700</v>
      </c>
      <c r="F229" s="147" t="s">
        <v>701</v>
      </c>
      <c r="G229" s="148" t="s">
        <v>644</v>
      </c>
      <c r="H229" s="149">
        <v>91.5</v>
      </c>
      <c r="I229" s="150"/>
      <c r="J229" s="151">
        <f>ROUND(I229*H229,2)</f>
        <v>0</v>
      </c>
      <c r="K229" s="147" t="s">
        <v>244</v>
      </c>
      <c r="L229" s="35"/>
      <c r="M229" s="152" t="s">
        <v>3</v>
      </c>
      <c r="N229" s="153" t="s">
        <v>41</v>
      </c>
      <c r="O229" s="55"/>
      <c r="P229" s="154">
        <f>O229*H229</f>
        <v>0</v>
      </c>
      <c r="Q229" s="154">
        <v>3.8000000000000002E-4</v>
      </c>
      <c r="R229" s="154">
        <f>Q229*H229</f>
        <v>3.4770000000000002E-2</v>
      </c>
      <c r="S229" s="154">
        <v>0</v>
      </c>
      <c r="T229" s="15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56" t="s">
        <v>120</v>
      </c>
      <c r="AT229" s="156" t="s">
        <v>123</v>
      </c>
      <c r="AU229" s="156" t="s">
        <v>79</v>
      </c>
      <c r="AY229" s="19" t="s">
        <v>121</v>
      </c>
      <c r="BE229" s="157">
        <f>IF(N229="základní",J229,0)</f>
        <v>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9" t="s">
        <v>77</v>
      </c>
      <c r="BK229" s="157">
        <f>ROUND(I229*H229,2)</f>
        <v>0</v>
      </c>
      <c r="BL229" s="19" t="s">
        <v>120</v>
      </c>
      <c r="BM229" s="156" t="s">
        <v>702</v>
      </c>
    </row>
    <row r="230" spans="1:65" s="2" customFormat="1" ht="19.5">
      <c r="A230" s="34"/>
      <c r="B230" s="35"/>
      <c r="C230" s="34"/>
      <c r="D230" s="158" t="s">
        <v>129</v>
      </c>
      <c r="E230" s="34"/>
      <c r="F230" s="159" t="s">
        <v>703</v>
      </c>
      <c r="G230" s="34"/>
      <c r="H230" s="34"/>
      <c r="I230" s="160"/>
      <c r="J230" s="34"/>
      <c r="K230" s="34"/>
      <c r="L230" s="35"/>
      <c r="M230" s="161"/>
      <c r="N230" s="162"/>
      <c r="O230" s="55"/>
      <c r="P230" s="55"/>
      <c r="Q230" s="55"/>
      <c r="R230" s="55"/>
      <c r="S230" s="55"/>
      <c r="T230" s="56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9" t="s">
        <v>129</v>
      </c>
      <c r="AU230" s="19" t="s">
        <v>79</v>
      </c>
    </row>
    <row r="231" spans="1:65" s="2" customFormat="1">
      <c r="A231" s="34"/>
      <c r="B231" s="35"/>
      <c r="C231" s="34"/>
      <c r="D231" s="168" t="s">
        <v>247</v>
      </c>
      <c r="E231" s="34"/>
      <c r="F231" s="169" t="s">
        <v>704</v>
      </c>
      <c r="G231" s="34"/>
      <c r="H231" s="34"/>
      <c r="I231" s="160"/>
      <c r="J231" s="34"/>
      <c r="K231" s="34"/>
      <c r="L231" s="35"/>
      <c r="M231" s="161"/>
      <c r="N231" s="162"/>
      <c r="O231" s="55"/>
      <c r="P231" s="55"/>
      <c r="Q231" s="55"/>
      <c r="R231" s="55"/>
      <c r="S231" s="55"/>
      <c r="T231" s="56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9" t="s">
        <v>247</v>
      </c>
      <c r="AU231" s="19" t="s">
        <v>79</v>
      </c>
    </row>
    <row r="232" spans="1:65" s="13" customFormat="1">
      <c r="B232" s="170"/>
      <c r="D232" s="158" t="s">
        <v>249</v>
      </c>
      <c r="E232" s="171" t="s">
        <v>3</v>
      </c>
      <c r="F232" s="172" t="s">
        <v>705</v>
      </c>
      <c r="H232" s="171" t="s">
        <v>3</v>
      </c>
      <c r="I232" s="173"/>
      <c r="L232" s="170"/>
      <c r="M232" s="174"/>
      <c r="N232" s="175"/>
      <c r="O232" s="175"/>
      <c r="P232" s="175"/>
      <c r="Q232" s="175"/>
      <c r="R232" s="175"/>
      <c r="S232" s="175"/>
      <c r="T232" s="176"/>
      <c r="AT232" s="171" t="s">
        <v>249</v>
      </c>
      <c r="AU232" s="171" t="s">
        <v>79</v>
      </c>
      <c r="AV232" s="13" t="s">
        <v>77</v>
      </c>
      <c r="AW232" s="13" t="s">
        <v>32</v>
      </c>
      <c r="AX232" s="13" t="s">
        <v>70</v>
      </c>
      <c r="AY232" s="171" t="s">
        <v>121</v>
      </c>
    </row>
    <row r="233" spans="1:65" s="13" customFormat="1" ht="22.5">
      <c r="B233" s="170"/>
      <c r="D233" s="158" t="s">
        <v>249</v>
      </c>
      <c r="E233" s="171" t="s">
        <v>3</v>
      </c>
      <c r="F233" s="172" t="s">
        <v>648</v>
      </c>
      <c r="H233" s="171" t="s">
        <v>3</v>
      </c>
      <c r="I233" s="173"/>
      <c r="L233" s="170"/>
      <c r="M233" s="174"/>
      <c r="N233" s="175"/>
      <c r="O233" s="175"/>
      <c r="P233" s="175"/>
      <c r="Q233" s="175"/>
      <c r="R233" s="175"/>
      <c r="S233" s="175"/>
      <c r="T233" s="176"/>
      <c r="AT233" s="171" t="s">
        <v>249</v>
      </c>
      <c r="AU233" s="171" t="s">
        <v>79</v>
      </c>
      <c r="AV233" s="13" t="s">
        <v>77</v>
      </c>
      <c r="AW233" s="13" t="s">
        <v>32</v>
      </c>
      <c r="AX233" s="13" t="s">
        <v>70</v>
      </c>
      <c r="AY233" s="171" t="s">
        <v>121</v>
      </c>
    </row>
    <row r="234" spans="1:65" s="14" customFormat="1">
      <c r="B234" s="177"/>
      <c r="D234" s="158" t="s">
        <v>249</v>
      </c>
      <c r="E234" s="178" t="s">
        <v>3</v>
      </c>
      <c r="F234" s="179" t="s">
        <v>706</v>
      </c>
      <c r="H234" s="180">
        <v>64.5</v>
      </c>
      <c r="I234" s="181"/>
      <c r="L234" s="177"/>
      <c r="M234" s="182"/>
      <c r="N234" s="183"/>
      <c r="O234" s="183"/>
      <c r="P234" s="183"/>
      <c r="Q234" s="183"/>
      <c r="R234" s="183"/>
      <c r="S234" s="183"/>
      <c r="T234" s="184"/>
      <c r="AT234" s="178" t="s">
        <v>249</v>
      </c>
      <c r="AU234" s="178" t="s">
        <v>79</v>
      </c>
      <c r="AV234" s="14" t="s">
        <v>79</v>
      </c>
      <c r="AW234" s="14" t="s">
        <v>32</v>
      </c>
      <c r="AX234" s="14" t="s">
        <v>70</v>
      </c>
      <c r="AY234" s="178" t="s">
        <v>121</v>
      </c>
    </row>
    <row r="235" spans="1:65" s="13" customFormat="1">
      <c r="B235" s="170"/>
      <c r="D235" s="158" t="s">
        <v>249</v>
      </c>
      <c r="E235" s="171" t="s">
        <v>3</v>
      </c>
      <c r="F235" s="172" t="s">
        <v>652</v>
      </c>
      <c r="H235" s="171" t="s">
        <v>3</v>
      </c>
      <c r="I235" s="173"/>
      <c r="L235" s="170"/>
      <c r="M235" s="174"/>
      <c r="N235" s="175"/>
      <c r="O235" s="175"/>
      <c r="P235" s="175"/>
      <c r="Q235" s="175"/>
      <c r="R235" s="175"/>
      <c r="S235" s="175"/>
      <c r="T235" s="176"/>
      <c r="AT235" s="171" t="s">
        <v>249</v>
      </c>
      <c r="AU235" s="171" t="s">
        <v>79</v>
      </c>
      <c r="AV235" s="13" t="s">
        <v>77</v>
      </c>
      <c r="AW235" s="13" t="s">
        <v>32</v>
      </c>
      <c r="AX235" s="13" t="s">
        <v>70</v>
      </c>
      <c r="AY235" s="171" t="s">
        <v>121</v>
      </c>
    </row>
    <row r="236" spans="1:65" s="14" customFormat="1">
      <c r="B236" s="177"/>
      <c r="D236" s="158" t="s">
        <v>249</v>
      </c>
      <c r="E236" s="178" t="s">
        <v>3</v>
      </c>
      <c r="F236" s="179" t="s">
        <v>654</v>
      </c>
      <c r="H236" s="180">
        <v>18</v>
      </c>
      <c r="I236" s="181"/>
      <c r="L236" s="177"/>
      <c r="M236" s="182"/>
      <c r="N236" s="183"/>
      <c r="O236" s="183"/>
      <c r="P236" s="183"/>
      <c r="Q236" s="183"/>
      <c r="R236" s="183"/>
      <c r="S236" s="183"/>
      <c r="T236" s="184"/>
      <c r="AT236" s="178" t="s">
        <v>249</v>
      </c>
      <c r="AU236" s="178" t="s">
        <v>79</v>
      </c>
      <c r="AV236" s="14" t="s">
        <v>79</v>
      </c>
      <c r="AW236" s="14" t="s">
        <v>32</v>
      </c>
      <c r="AX236" s="14" t="s">
        <v>70</v>
      </c>
      <c r="AY236" s="178" t="s">
        <v>121</v>
      </c>
    </row>
    <row r="237" spans="1:65" s="13" customFormat="1" ht="22.5">
      <c r="B237" s="170"/>
      <c r="D237" s="158" t="s">
        <v>249</v>
      </c>
      <c r="E237" s="171" t="s">
        <v>3</v>
      </c>
      <c r="F237" s="172" t="s">
        <v>655</v>
      </c>
      <c r="H237" s="171" t="s">
        <v>3</v>
      </c>
      <c r="I237" s="173"/>
      <c r="L237" s="170"/>
      <c r="M237" s="174"/>
      <c r="N237" s="175"/>
      <c r="O237" s="175"/>
      <c r="P237" s="175"/>
      <c r="Q237" s="175"/>
      <c r="R237" s="175"/>
      <c r="S237" s="175"/>
      <c r="T237" s="176"/>
      <c r="AT237" s="171" t="s">
        <v>249</v>
      </c>
      <c r="AU237" s="171" t="s">
        <v>79</v>
      </c>
      <c r="AV237" s="13" t="s">
        <v>77</v>
      </c>
      <c r="AW237" s="13" t="s">
        <v>32</v>
      </c>
      <c r="AX237" s="13" t="s">
        <v>70</v>
      </c>
      <c r="AY237" s="171" t="s">
        <v>121</v>
      </c>
    </row>
    <row r="238" spans="1:65" s="14" customFormat="1">
      <c r="B238" s="177"/>
      <c r="D238" s="158" t="s">
        <v>249</v>
      </c>
      <c r="E238" s="178" t="s">
        <v>3</v>
      </c>
      <c r="F238" s="179" t="s">
        <v>657</v>
      </c>
      <c r="H238" s="180">
        <v>9</v>
      </c>
      <c r="I238" s="181"/>
      <c r="L238" s="177"/>
      <c r="M238" s="182"/>
      <c r="N238" s="183"/>
      <c r="O238" s="183"/>
      <c r="P238" s="183"/>
      <c r="Q238" s="183"/>
      <c r="R238" s="183"/>
      <c r="S238" s="183"/>
      <c r="T238" s="184"/>
      <c r="AT238" s="178" t="s">
        <v>249</v>
      </c>
      <c r="AU238" s="178" t="s">
        <v>79</v>
      </c>
      <c r="AV238" s="14" t="s">
        <v>79</v>
      </c>
      <c r="AW238" s="14" t="s">
        <v>32</v>
      </c>
      <c r="AX238" s="14" t="s">
        <v>70</v>
      </c>
      <c r="AY238" s="178" t="s">
        <v>121</v>
      </c>
    </row>
    <row r="239" spans="1:65" s="15" customFormat="1">
      <c r="B239" s="185"/>
      <c r="D239" s="158" t="s">
        <v>249</v>
      </c>
      <c r="E239" s="186" t="s">
        <v>3</v>
      </c>
      <c r="F239" s="187" t="s">
        <v>253</v>
      </c>
      <c r="H239" s="188">
        <v>91.5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249</v>
      </c>
      <c r="AU239" s="186" t="s">
        <v>79</v>
      </c>
      <c r="AV239" s="15" t="s">
        <v>120</v>
      </c>
      <c r="AW239" s="15" t="s">
        <v>32</v>
      </c>
      <c r="AX239" s="15" t="s">
        <v>77</v>
      </c>
      <c r="AY239" s="186" t="s">
        <v>121</v>
      </c>
    </row>
    <row r="240" spans="1:65" s="2" customFormat="1" ht="33" customHeight="1">
      <c r="A240" s="34"/>
      <c r="B240" s="144"/>
      <c r="C240" s="145" t="s">
        <v>215</v>
      </c>
      <c r="D240" s="145" t="s">
        <v>123</v>
      </c>
      <c r="E240" s="146" t="s">
        <v>707</v>
      </c>
      <c r="F240" s="147" t="s">
        <v>708</v>
      </c>
      <c r="G240" s="148" t="s">
        <v>644</v>
      </c>
      <c r="H240" s="149">
        <v>30.4</v>
      </c>
      <c r="I240" s="150"/>
      <c r="J240" s="151">
        <f>ROUND(I240*H240,2)</f>
        <v>0</v>
      </c>
      <c r="K240" s="147" t="s">
        <v>244</v>
      </c>
      <c r="L240" s="35"/>
      <c r="M240" s="152" t="s">
        <v>3</v>
      </c>
      <c r="N240" s="153" t="s">
        <v>41</v>
      </c>
      <c r="O240" s="55"/>
      <c r="P240" s="154">
        <f>O240*H240</f>
        <v>0</v>
      </c>
      <c r="Q240" s="154">
        <v>0</v>
      </c>
      <c r="R240" s="154">
        <f>Q240*H240</f>
        <v>0</v>
      </c>
      <c r="S240" s="154">
        <v>0</v>
      </c>
      <c r="T240" s="155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56" t="s">
        <v>120</v>
      </c>
      <c r="AT240" s="156" t="s">
        <v>123</v>
      </c>
      <c r="AU240" s="156" t="s">
        <v>79</v>
      </c>
      <c r="AY240" s="19" t="s">
        <v>121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9" t="s">
        <v>77</v>
      </c>
      <c r="BK240" s="157">
        <f>ROUND(I240*H240,2)</f>
        <v>0</v>
      </c>
      <c r="BL240" s="19" t="s">
        <v>120</v>
      </c>
      <c r="BM240" s="156" t="s">
        <v>709</v>
      </c>
    </row>
    <row r="241" spans="1:65" s="2" customFormat="1" ht="29.25">
      <c r="A241" s="34"/>
      <c r="B241" s="35"/>
      <c r="C241" s="34"/>
      <c r="D241" s="158" t="s">
        <v>129</v>
      </c>
      <c r="E241" s="34"/>
      <c r="F241" s="159" t="s">
        <v>710</v>
      </c>
      <c r="G241" s="34"/>
      <c r="H241" s="34"/>
      <c r="I241" s="160"/>
      <c r="J241" s="34"/>
      <c r="K241" s="34"/>
      <c r="L241" s="35"/>
      <c r="M241" s="161"/>
      <c r="N241" s="162"/>
      <c r="O241" s="55"/>
      <c r="P241" s="55"/>
      <c r="Q241" s="55"/>
      <c r="R241" s="55"/>
      <c r="S241" s="55"/>
      <c r="T241" s="56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9" t="s">
        <v>129</v>
      </c>
      <c r="AU241" s="19" t="s">
        <v>79</v>
      </c>
    </row>
    <row r="242" spans="1:65" s="2" customFormat="1">
      <c r="A242" s="34"/>
      <c r="B242" s="35"/>
      <c r="C242" s="34"/>
      <c r="D242" s="168" t="s">
        <v>247</v>
      </c>
      <c r="E242" s="34"/>
      <c r="F242" s="169" t="s">
        <v>711</v>
      </c>
      <c r="G242" s="34"/>
      <c r="H242" s="34"/>
      <c r="I242" s="160"/>
      <c r="J242" s="34"/>
      <c r="K242" s="34"/>
      <c r="L242" s="35"/>
      <c r="M242" s="161"/>
      <c r="N242" s="162"/>
      <c r="O242" s="55"/>
      <c r="P242" s="55"/>
      <c r="Q242" s="55"/>
      <c r="R242" s="55"/>
      <c r="S242" s="55"/>
      <c r="T242" s="56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9" t="s">
        <v>247</v>
      </c>
      <c r="AU242" s="19" t="s">
        <v>79</v>
      </c>
    </row>
    <row r="243" spans="1:65" s="13" customFormat="1">
      <c r="B243" s="170"/>
      <c r="D243" s="158" t="s">
        <v>249</v>
      </c>
      <c r="E243" s="171" t="s">
        <v>3</v>
      </c>
      <c r="F243" s="172" t="s">
        <v>712</v>
      </c>
      <c r="H243" s="171" t="s">
        <v>3</v>
      </c>
      <c r="I243" s="173"/>
      <c r="L243" s="170"/>
      <c r="M243" s="174"/>
      <c r="N243" s="175"/>
      <c r="O243" s="175"/>
      <c r="P243" s="175"/>
      <c r="Q243" s="175"/>
      <c r="R243" s="175"/>
      <c r="S243" s="175"/>
      <c r="T243" s="176"/>
      <c r="AT243" s="171" t="s">
        <v>249</v>
      </c>
      <c r="AU243" s="171" t="s">
        <v>79</v>
      </c>
      <c r="AV243" s="13" t="s">
        <v>77</v>
      </c>
      <c r="AW243" s="13" t="s">
        <v>32</v>
      </c>
      <c r="AX243" s="13" t="s">
        <v>70</v>
      </c>
      <c r="AY243" s="171" t="s">
        <v>121</v>
      </c>
    </row>
    <row r="244" spans="1:65" s="13" customFormat="1" ht="22.5">
      <c r="B244" s="170"/>
      <c r="D244" s="158" t="s">
        <v>249</v>
      </c>
      <c r="E244" s="171" t="s">
        <v>3</v>
      </c>
      <c r="F244" s="172" t="s">
        <v>648</v>
      </c>
      <c r="H244" s="171" t="s">
        <v>3</v>
      </c>
      <c r="I244" s="173"/>
      <c r="L244" s="170"/>
      <c r="M244" s="174"/>
      <c r="N244" s="175"/>
      <c r="O244" s="175"/>
      <c r="P244" s="175"/>
      <c r="Q244" s="175"/>
      <c r="R244" s="175"/>
      <c r="S244" s="175"/>
      <c r="T244" s="176"/>
      <c r="AT244" s="171" t="s">
        <v>249</v>
      </c>
      <c r="AU244" s="171" t="s">
        <v>79</v>
      </c>
      <c r="AV244" s="13" t="s">
        <v>77</v>
      </c>
      <c r="AW244" s="13" t="s">
        <v>32</v>
      </c>
      <c r="AX244" s="13" t="s">
        <v>70</v>
      </c>
      <c r="AY244" s="171" t="s">
        <v>121</v>
      </c>
    </row>
    <row r="245" spans="1:65" s="14" customFormat="1">
      <c r="B245" s="177"/>
      <c r="D245" s="158" t="s">
        <v>249</v>
      </c>
      <c r="E245" s="178" t="s">
        <v>3</v>
      </c>
      <c r="F245" s="179" t="s">
        <v>713</v>
      </c>
      <c r="H245" s="180">
        <v>26</v>
      </c>
      <c r="I245" s="181"/>
      <c r="L245" s="177"/>
      <c r="M245" s="182"/>
      <c r="N245" s="183"/>
      <c r="O245" s="183"/>
      <c r="P245" s="183"/>
      <c r="Q245" s="183"/>
      <c r="R245" s="183"/>
      <c r="S245" s="183"/>
      <c r="T245" s="184"/>
      <c r="AT245" s="178" t="s">
        <v>249</v>
      </c>
      <c r="AU245" s="178" t="s">
        <v>79</v>
      </c>
      <c r="AV245" s="14" t="s">
        <v>79</v>
      </c>
      <c r="AW245" s="14" t="s">
        <v>32</v>
      </c>
      <c r="AX245" s="14" t="s">
        <v>70</v>
      </c>
      <c r="AY245" s="178" t="s">
        <v>121</v>
      </c>
    </row>
    <row r="246" spans="1:65" s="13" customFormat="1" ht="22.5">
      <c r="B246" s="170"/>
      <c r="D246" s="158" t="s">
        <v>249</v>
      </c>
      <c r="E246" s="171" t="s">
        <v>3</v>
      </c>
      <c r="F246" s="172" t="s">
        <v>655</v>
      </c>
      <c r="H246" s="171" t="s">
        <v>3</v>
      </c>
      <c r="I246" s="173"/>
      <c r="L246" s="170"/>
      <c r="M246" s="174"/>
      <c r="N246" s="175"/>
      <c r="O246" s="175"/>
      <c r="P246" s="175"/>
      <c r="Q246" s="175"/>
      <c r="R246" s="175"/>
      <c r="S246" s="175"/>
      <c r="T246" s="176"/>
      <c r="AT246" s="171" t="s">
        <v>249</v>
      </c>
      <c r="AU246" s="171" t="s">
        <v>79</v>
      </c>
      <c r="AV246" s="13" t="s">
        <v>77</v>
      </c>
      <c r="AW246" s="13" t="s">
        <v>32</v>
      </c>
      <c r="AX246" s="13" t="s">
        <v>70</v>
      </c>
      <c r="AY246" s="171" t="s">
        <v>121</v>
      </c>
    </row>
    <row r="247" spans="1:65" s="14" customFormat="1">
      <c r="B247" s="177"/>
      <c r="D247" s="158" t="s">
        <v>249</v>
      </c>
      <c r="E247" s="178" t="s">
        <v>3</v>
      </c>
      <c r="F247" s="179" t="s">
        <v>714</v>
      </c>
      <c r="H247" s="180">
        <v>4.4000000000000004</v>
      </c>
      <c r="I247" s="181"/>
      <c r="L247" s="177"/>
      <c r="M247" s="182"/>
      <c r="N247" s="183"/>
      <c r="O247" s="183"/>
      <c r="P247" s="183"/>
      <c r="Q247" s="183"/>
      <c r="R247" s="183"/>
      <c r="S247" s="183"/>
      <c r="T247" s="184"/>
      <c r="AT247" s="178" t="s">
        <v>249</v>
      </c>
      <c r="AU247" s="178" t="s">
        <v>79</v>
      </c>
      <c r="AV247" s="14" t="s">
        <v>79</v>
      </c>
      <c r="AW247" s="14" t="s">
        <v>32</v>
      </c>
      <c r="AX247" s="14" t="s">
        <v>70</v>
      </c>
      <c r="AY247" s="178" t="s">
        <v>121</v>
      </c>
    </row>
    <row r="248" spans="1:65" s="15" customFormat="1">
      <c r="B248" s="185"/>
      <c r="D248" s="158" t="s">
        <v>249</v>
      </c>
      <c r="E248" s="186" t="s">
        <v>3</v>
      </c>
      <c r="F248" s="187" t="s">
        <v>253</v>
      </c>
      <c r="H248" s="188">
        <v>30.4</v>
      </c>
      <c r="I248" s="189"/>
      <c r="L248" s="185"/>
      <c r="M248" s="190"/>
      <c r="N248" s="191"/>
      <c r="O248" s="191"/>
      <c r="P248" s="191"/>
      <c r="Q248" s="191"/>
      <c r="R248" s="191"/>
      <c r="S248" s="191"/>
      <c r="T248" s="192"/>
      <c r="AT248" s="186" t="s">
        <v>249</v>
      </c>
      <c r="AU248" s="186" t="s">
        <v>79</v>
      </c>
      <c r="AV248" s="15" t="s">
        <v>120</v>
      </c>
      <c r="AW248" s="15" t="s">
        <v>32</v>
      </c>
      <c r="AX248" s="15" t="s">
        <v>77</v>
      </c>
      <c r="AY248" s="186" t="s">
        <v>121</v>
      </c>
    </row>
    <row r="249" spans="1:65" s="2" customFormat="1" ht="16.5" customHeight="1">
      <c r="A249" s="34"/>
      <c r="B249" s="144"/>
      <c r="C249" s="193" t="s">
        <v>220</v>
      </c>
      <c r="D249" s="193" t="s">
        <v>496</v>
      </c>
      <c r="E249" s="194" t="s">
        <v>715</v>
      </c>
      <c r="F249" s="195" t="s">
        <v>716</v>
      </c>
      <c r="G249" s="196" t="s">
        <v>297</v>
      </c>
      <c r="H249" s="197">
        <v>2.363</v>
      </c>
      <c r="I249" s="198"/>
      <c r="J249" s="199">
        <f>ROUND(I249*H249,2)</f>
        <v>0</v>
      </c>
      <c r="K249" s="195" t="s">
        <v>244</v>
      </c>
      <c r="L249" s="200"/>
      <c r="M249" s="201" t="s">
        <v>3</v>
      </c>
      <c r="N249" s="202" t="s">
        <v>41</v>
      </c>
      <c r="O249" s="55"/>
      <c r="P249" s="154">
        <f>O249*H249</f>
        <v>0</v>
      </c>
      <c r="Q249" s="154">
        <v>2.234</v>
      </c>
      <c r="R249" s="154">
        <f>Q249*H249</f>
        <v>5.2789419999999998</v>
      </c>
      <c r="S249" s="154">
        <v>0</v>
      </c>
      <c r="T249" s="15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56" t="s">
        <v>162</v>
      </c>
      <c r="AT249" s="156" t="s">
        <v>496</v>
      </c>
      <c r="AU249" s="156" t="s">
        <v>79</v>
      </c>
      <c r="AY249" s="19" t="s">
        <v>121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9" t="s">
        <v>77</v>
      </c>
      <c r="BK249" s="157">
        <f>ROUND(I249*H249,2)</f>
        <v>0</v>
      </c>
      <c r="BL249" s="19" t="s">
        <v>120</v>
      </c>
      <c r="BM249" s="156" t="s">
        <v>717</v>
      </c>
    </row>
    <row r="250" spans="1:65" s="2" customFormat="1">
      <c r="A250" s="34"/>
      <c r="B250" s="35"/>
      <c r="C250" s="34"/>
      <c r="D250" s="158" t="s">
        <v>129</v>
      </c>
      <c r="E250" s="34"/>
      <c r="F250" s="159" t="s">
        <v>716</v>
      </c>
      <c r="G250" s="34"/>
      <c r="H250" s="34"/>
      <c r="I250" s="160"/>
      <c r="J250" s="34"/>
      <c r="K250" s="34"/>
      <c r="L250" s="35"/>
      <c r="M250" s="161"/>
      <c r="N250" s="162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129</v>
      </c>
      <c r="AU250" s="19" t="s">
        <v>79</v>
      </c>
    </row>
    <row r="251" spans="1:65" s="13" customFormat="1">
      <c r="B251" s="170"/>
      <c r="D251" s="158" t="s">
        <v>249</v>
      </c>
      <c r="E251" s="171" t="s">
        <v>3</v>
      </c>
      <c r="F251" s="172" t="s">
        <v>712</v>
      </c>
      <c r="H251" s="171" t="s">
        <v>3</v>
      </c>
      <c r="I251" s="173"/>
      <c r="L251" s="170"/>
      <c r="M251" s="174"/>
      <c r="N251" s="175"/>
      <c r="O251" s="175"/>
      <c r="P251" s="175"/>
      <c r="Q251" s="175"/>
      <c r="R251" s="175"/>
      <c r="S251" s="175"/>
      <c r="T251" s="176"/>
      <c r="AT251" s="171" t="s">
        <v>249</v>
      </c>
      <c r="AU251" s="171" t="s">
        <v>79</v>
      </c>
      <c r="AV251" s="13" t="s">
        <v>77</v>
      </c>
      <c r="AW251" s="13" t="s">
        <v>32</v>
      </c>
      <c r="AX251" s="13" t="s">
        <v>70</v>
      </c>
      <c r="AY251" s="171" t="s">
        <v>121</v>
      </c>
    </row>
    <row r="252" spans="1:65" s="13" customFormat="1" ht="22.5">
      <c r="B252" s="170"/>
      <c r="D252" s="158" t="s">
        <v>249</v>
      </c>
      <c r="E252" s="171" t="s">
        <v>3</v>
      </c>
      <c r="F252" s="172" t="s">
        <v>648</v>
      </c>
      <c r="H252" s="171" t="s">
        <v>3</v>
      </c>
      <c r="I252" s="173"/>
      <c r="L252" s="170"/>
      <c r="M252" s="174"/>
      <c r="N252" s="175"/>
      <c r="O252" s="175"/>
      <c r="P252" s="175"/>
      <c r="Q252" s="175"/>
      <c r="R252" s="175"/>
      <c r="S252" s="175"/>
      <c r="T252" s="176"/>
      <c r="AT252" s="171" t="s">
        <v>249</v>
      </c>
      <c r="AU252" s="171" t="s">
        <v>79</v>
      </c>
      <c r="AV252" s="13" t="s">
        <v>77</v>
      </c>
      <c r="AW252" s="13" t="s">
        <v>32</v>
      </c>
      <c r="AX252" s="13" t="s">
        <v>70</v>
      </c>
      <c r="AY252" s="171" t="s">
        <v>121</v>
      </c>
    </row>
    <row r="253" spans="1:65" s="14" customFormat="1">
      <c r="B253" s="177"/>
      <c r="D253" s="158" t="s">
        <v>249</v>
      </c>
      <c r="E253" s="178" t="s">
        <v>3</v>
      </c>
      <c r="F253" s="179" t="s">
        <v>718</v>
      </c>
      <c r="H253" s="180">
        <v>1.837</v>
      </c>
      <c r="I253" s="181"/>
      <c r="L253" s="177"/>
      <c r="M253" s="182"/>
      <c r="N253" s="183"/>
      <c r="O253" s="183"/>
      <c r="P253" s="183"/>
      <c r="Q253" s="183"/>
      <c r="R253" s="183"/>
      <c r="S253" s="183"/>
      <c r="T253" s="184"/>
      <c r="AT253" s="178" t="s">
        <v>249</v>
      </c>
      <c r="AU253" s="178" t="s">
        <v>79</v>
      </c>
      <c r="AV253" s="14" t="s">
        <v>79</v>
      </c>
      <c r="AW253" s="14" t="s">
        <v>32</v>
      </c>
      <c r="AX253" s="14" t="s">
        <v>70</v>
      </c>
      <c r="AY253" s="178" t="s">
        <v>121</v>
      </c>
    </row>
    <row r="254" spans="1:65" s="13" customFormat="1" ht="22.5">
      <c r="B254" s="170"/>
      <c r="D254" s="158" t="s">
        <v>249</v>
      </c>
      <c r="E254" s="171" t="s">
        <v>3</v>
      </c>
      <c r="F254" s="172" t="s">
        <v>655</v>
      </c>
      <c r="H254" s="171" t="s">
        <v>3</v>
      </c>
      <c r="I254" s="173"/>
      <c r="L254" s="170"/>
      <c r="M254" s="174"/>
      <c r="N254" s="175"/>
      <c r="O254" s="175"/>
      <c r="P254" s="175"/>
      <c r="Q254" s="175"/>
      <c r="R254" s="175"/>
      <c r="S254" s="175"/>
      <c r="T254" s="176"/>
      <c r="AT254" s="171" t="s">
        <v>249</v>
      </c>
      <c r="AU254" s="171" t="s">
        <v>79</v>
      </c>
      <c r="AV254" s="13" t="s">
        <v>77</v>
      </c>
      <c r="AW254" s="13" t="s">
        <v>32</v>
      </c>
      <c r="AX254" s="13" t="s">
        <v>70</v>
      </c>
      <c r="AY254" s="171" t="s">
        <v>121</v>
      </c>
    </row>
    <row r="255" spans="1:65" s="14" customFormat="1">
      <c r="B255" s="177"/>
      <c r="D255" s="158" t="s">
        <v>249</v>
      </c>
      <c r="E255" s="178" t="s">
        <v>3</v>
      </c>
      <c r="F255" s="179" t="s">
        <v>719</v>
      </c>
      <c r="H255" s="180">
        <v>0.311</v>
      </c>
      <c r="I255" s="181"/>
      <c r="L255" s="177"/>
      <c r="M255" s="182"/>
      <c r="N255" s="183"/>
      <c r="O255" s="183"/>
      <c r="P255" s="183"/>
      <c r="Q255" s="183"/>
      <c r="R255" s="183"/>
      <c r="S255" s="183"/>
      <c r="T255" s="184"/>
      <c r="AT255" s="178" t="s">
        <v>249</v>
      </c>
      <c r="AU255" s="178" t="s">
        <v>79</v>
      </c>
      <c r="AV255" s="14" t="s">
        <v>79</v>
      </c>
      <c r="AW255" s="14" t="s">
        <v>32</v>
      </c>
      <c r="AX255" s="14" t="s">
        <v>70</v>
      </c>
      <c r="AY255" s="178" t="s">
        <v>121</v>
      </c>
    </row>
    <row r="256" spans="1:65" s="15" customFormat="1">
      <c r="B256" s="185"/>
      <c r="D256" s="158" t="s">
        <v>249</v>
      </c>
      <c r="E256" s="186" t="s">
        <v>3</v>
      </c>
      <c r="F256" s="187" t="s">
        <v>253</v>
      </c>
      <c r="H256" s="188">
        <v>2.1480000000000001</v>
      </c>
      <c r="I256" s="189"/>
      <c r="L256" s="185"/>
      <c r="M256" s="190"/>
      <c r="N256" s="191"/>
      <c r="O256" s="191"/>
      <c r="P256" s="191"/>
      <c r="Q256" s="191"/>
      <c r="R256" s="191"/>
      <c r="S256" s="191"/>
      <c r="T256" s="192"/>
      <c r="AT256" s="186" t="s">
        <v>249</v>
      </c>
      <c r="AU256" s="186" t="s">
        <v>79</v>
      </c>
      <c r="AV256" s="15" t="s">
        <v>120</v>
      </c>
      <c r="AW256" s="15" t="s">
        <v>32</v>
      </c>
      <c r="AX256" s="15" t="s">
        <v>77</v>
      </c>
      <c r="AY256" s="186" t="s">
        <v>121</v>
      </c>
    </row>
    <row r="257" spans="1:65" s="14" customFormat="1">
      <c r="B257" s="177"/>
      <c r="D257" s="158" t="s">
        <v>249</v>
      </c>
      <c r="F257" s="179" t="s">
        <v>720</v>
      </c>
      <c r="H257" s="180">
        <v>2.363</v>
      </c>
      <c r="I257" s="181"/>
      <c r="L257" s="177"/>
      <c r="M257" s="182"/>
      <c r="N257" s="183"/>
      <c r="O257" s="183"/>
      <c r="P257" s="183"/>
      <c r="Q257" s="183"/>
      <c r="R257" s="183"/>
      <c r="S257" s="183"/>
      <c r="T257" s="184"/>
      <c r="AT257" s="178" t="s">
        <v>249</v>
      </c>
      <c r="AU257" s="178" t="s">
        <v>79</v>
      </c>
      <c r="AV257" s="14" t="s">
        <v>79</v>
      </c>
      <c r="AW257" s="14" t="s">
        <v>4</v>
      </c>
      <c r="AX257" s="14" t="s">
        <v>77</v>
      </c>
      <c r="AY257" s="178" t="s">
        <v>121</v>
      </c>
    </row>
    <row r="258" spans="1:65" s="2" customFormat="1" ht="33" customHeight="1">
      <c r="A258" s="34"/>
      <c r="B258" s="144"/>
      <c r="C258" s="145" t="s">
        <v>8</v>
      </c>
      <c r="D258" s="145" t="s">
        <v>123</v>
      </c>
      <c r="E258" s="146" t="s">
        <v>721</v>
      </c>
      <c r="F258" s="147" t="s">
        <v>722</v>
      </c>
      <c r="G258" s="148" t="s">
        <v>644</v>
      </c>
      <c r="H258" s="149">
        <v>9</v>
      </c>
      <c r="I258" s="150"/>
      <c r="J258" s="151">
        <f>ROUND(I258*H258,2)</f>
        <v>0</v>
      </c>
      <c r="K258" s="147" t="s">
        <v>244</v>
      </c>
      <c r="L258" s="35"/>
      <c r="M258" s="152" t="s">
        <v>3</v>
      </c>
      <c r="N258" s="153" t="s">
        <v>41</v>
      </c>
      <c r="O258" s="55"/>
      <c r="P258" s="154">
        <f>O258*H258</f>
        <v>0</v>
      </c>
      <c r="Q258" s="154">
        <v>0</v>
      </c>
      <c r="R258" s="154">
        <f>Q258*H258</f>
        <v>0</v>
      </c>
      <c r="S258" s="154">
        <v>0</v>
      </c>
      <c r="T258" s="15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56" t="s">
        <v>120</v>
      </c>
      <c r="AT258" s="156" t="s">
        <v>123</v>
      </c>
      <c r="AU258" s="156" t="s">
        <v>79</v>
      </c>
      <c r="AY258" s="19" t="s">
        <v>121</v>
      </c>
      <c r="BE258" s="157">
        <f>IF(N258="základní",J258,0)</f>
        <v>0</v>
      </c>
      <c r="BF258" s="157">
        <f>IF(N258="snížená",J258,0)</f>
        <v>0</v>
      </c>
      <c r="BG258" s="157">
        <f>IF(N258="zákl. přenesená",J258,0)</f>
        <v>0</v>
      </c>
      <c r="BH258" s="157">
        <f>IF(N258="sníž. přenesená",J258,0)</f>
        <v>0</v>
      </c>
      <c r="BI258" s="157">
        <f>IF(N258="nulová",J258,0)</f>
        <v>0</v>
      </c>
      <c r="BJ258" s="19" t="s">
        <v>77</v>
      </c>
      <c r="BK258" s="157">
        <f>ROUND(I258*H258,2)</f>
        <v>0</v>
      </c>
      <c r="BL258" s="19" t="s">
        <v>120</v>
      </c>
      <c r="BM258" s="156" t="s">
        <v>723</v>
      </c>
    </row>
    <row r="259" spans="1:65" s="2" customFormat="1" ht="39">
      <c r="A259" s="34"/>
      <c r="B259" s="35"/>
      <c r="C259" s="34"/>
      <c r="D259" s="158" t="s">
        <v>129</v>
      </c>
      <c r="E259" s="34"/>
      <c r="F259" s="159" t="s">
        <v>724</v>
      </c>
      <c r="G259" s="34"/>
      <c r="H259" s="34"/>
      <c r="I259" s="160"/>
      <c r="J259" s="34"/>
      <c r="K259" s="34"/>
      <c r="L259" s="35"/>
      <c r="M259" s="161"/>
      <c r="N259" s="162"/>
      <c r="O259" s="55"/>
      <c r="P259" s="55"/>
      <c r="Q259" s="55"/>
      <c r="R259" s="55"/>
      <c r="S259" s="55"/>
      <c r="T259" s="56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129</v>
      </c>
      <c r="AU259" s="19" t="s">
        <v>79</v>
      </c>
    </row>
    <row r="260" spans="1:65" s="2" customFormat="1">
      <c r="A260" s="34"/>
      <c r="B260" s="35"/>
      <c r="C260" s="34"/>
      <c r="D260" s="168" t="s">
        <v>247</v>
      </c>
      <c r="E260" s="34"/>
      <c r="F260" s="169" t="s">
        <v>725</v>
      </c>
      <c r="G260" s="34"/>
      <c r="H260" s="34"/>
      <c r="I260" s="160"/>
      <c r="J260" s="34"/>
      <c r="K260" s="34"/>
      <c r="L260" s="35"/>
      <c r="M260" s="161"/>
      <c r="N260" s="162"/>
      <c r="O260" s="55"/>
      <c r="P260" s="55"/>
      <c r="Q260" s="55"/>
      <c r="R260" s="55"/>
      <c r="S260" s="55"/>
      <c r="T260" s="56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247</v>
      </c>
      <c r="AU260" s="19" t="s">
        <v>79</v>
      </c>
    </row>
    <row r="261" spans="1:65" s="13" customFormat="1">
      <c r="B261" s="170"/>
      <c r="D261" s="158" t="s">
        <v>249</v>
      </c>
      <c r="E261" s="171" t="s">
        <v>3</v>
      </c>
      <c r="F261" s="172" t="s">
        <v>726</v>
      </c>
      <c r="H261" s="171" t="s">
        <v>3</v>
      </c>
      <c r="I261" s="173"/>
      <c r="L261" s="170"/>
      <c r="M261" s="174"/>
      <c r="N261" s="175"/>
      <c r="O261" s="175"/>
      <c r="P261" s="175"/>
      <c r="Q261" s="175"/>
      <c r="R261" s="175"/>
      <c r="S261" s="175"/>
      <c r="T261" s="176"/>
      <c r="AT261" s="171" t="s">
        <v>249</v>
      </c>
      <c r="AU261" s="171" t="s">
        <v>79</v>
      </c>
      <c r="AV261" s="13" t="s">
        <v>77</v>
      </c>
      <c r="AW261" s="13" t="s">
        <v>32</v>
      </c>
      <c r="AX261" s="13" t="s">
        <v>70</v>
      </c>
      <c r="AY261" s="171" t="s">
        <v>121</v>
      </c>
    </row>
    <row r="262" spans="1:65" s="13" customFormat="1">
      <c r="B262" s="170"/>
      <c r="D262" s="158" t="s">
        <v>249</v>
      </c>
      <c r="E262" s="171" t="s">
        <v>3</v>
      </c>
      <c r="F262" s="172" t="s">
        <v>652</v>
      </c>
      <c r="H262" s="171" t="s">
        <v>3</v>
      </c>
      <c r="I262" s="173"/>
      <c r="L262" s="170"/>
      <c r="M262" s="174"/>
      <c r="N262" s="175"/>
      <c r="O262" s="175"/>
      <c r="P262" s="175"/>
      <c r="Q262" s="175"/>
      <c r="R262" s="175"/>
      <c r="S262" s="175"/>
      <c r="T262" s="176"/>
      <c r="AT262" s="171" t="s">
        <v>249</v>
      </c>
      <c r="AU262" s="171" t="s">
        <v>79</v>
      </c>
      <c r="AV262" s="13" t="s">
        <v>77</v>
      </c>
      <c r="AW262" s="13" t="s">
        <v>32</v>
      </c>
      <c r="AX262" s="13" t="s">
        <v>70</v>
      </c>
      <c r="AY262" s="171" t="s">
        <v>121</v>
      </c>
    </row>
    <row r="263" spans="1:65" s="14" customFormat="1">
      <c r="B263" s="177"/>
      <c r="D263" s="158" t="s">
        <v>249</v>
      </c>
      <c r="E263" s="178" t="s">
        <v>3</v>
      </c>
      <c r="F263" s="179" t="s">
        <v>727</v>
      </c>
      <c r="H263" s="180">
        <v>9</v>
      </c>
      <c r="I263" s="181"/>
      <c r="L263" s="177"/>
      <c r="M263" s="182"/>
      <c r="N263" s="183"/>
      <c r="O263" s="183"/>
      <c r="P263" s="183"/>
      <c r="Q263" s="183"/>
      <c r="R263" s="183"/>
      <c r="S263" s="183"/>
      <c r="T263" s="184"/>
      <c r="AT263" s="178" t="s">
        <v>249</v>
      </c>
      <c r="AU263" s="178" t="s">
        <v>79</v>
      </c>
      <c r="AV263" s="14" t="s">
        <v>79</v>
      </c>
      <c r="AW263" s="14" t="s">
        <v>32</v>
      </c>
      <c r="AX263" s="14" t="s">
        <v>77</v>
      </c>
      <c r="AY263" s="178" t="s">
        <v>121</v>
      </c>
    </row>
    <row r="264" spans="1:65" s="2" customFormat="1" ht="16.5" customHeight="1">
      <c r="A264" s="34"/>
      <c r="B264" s="144"/>
      <c r="C264" s="193" t="s">
        <v>229</v>
      </c>
      <c r="D264" s="193" t="s">
        <v>496</v>
      </c>
      <c r="E264" s="194" t="s">
        <v>728</v>
      </c>
      <c r="F264" s="195" t="s">
        <v>729</v>
      </c>
      <c r="G264" s="196" t="s">
        <v>475</v>
      </c>
      <c r="H264" s="197">
        <v>1.272</v>
      </c>
      <c r="I264" s="198"/>
      <c r="J264" s="199">
        <f>ROUND(I264*H264,2)</f>
        <v>0</v>
      </c>
      <c r="K264" s="195" t="s">
        <v>244</v>
      </c>
      <c r="L264" s="200"/>
      <c r="M264" s="201" t="s">
        <v>3</v>
      </c>
      <c r="N264" s="202" t="s">
        <v>41</v>
      </c>
      <c r="O264" s="55"/>
      <c r="P264" s="154">
        <f>O264*H264</f>
        <v>0</v>
      </c>
      <c r="Q264" s="154">
        <v>1</v>
      </c>
      <c r="R264" s="154">
        <f>Q264*H264</f>
        <v>1.272</v>
      </c>
      <c r="S264" s="154">
        <v>0</v>
      </c>
      <c r="T264" s="155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56" t="s">
        <v>162</v>
      </c>
      <c r="AT264" s="156" t="s">
        <v>496</v>
      </c>
      <c r="AU264" s="156" t="s">
        <v>79</v>
      </c>
      <c r="AY264" s="19" t="s">
        <v>121</v>
      </c>
      <c r="BE264" s="157">
        <f>IF(N264="základní",J264,0)</f>
        <v>0</v>
      </c>
      <c r="BF264" s="157">
        <f>IF(N264="snížená",J264,0)</f>
        <v>0</v>
      </c>
      <c r="BG264" s="157">
        <f>IF(N264="zákl. přenesená",J264,0)</f>
        <v>0</v>
      </c>
      <c r="BH264" s="157">
        <f>IF(N264="sníž. přenesená",J264,0)</f>
        <v>0</v>
      </c>
      <c r="BI264" s="157">
        <f>IF(N264="nulová",J264,0)</f>
        <v>0</v>
      </c>
      <c r="BJ264" s="19" t="s">
        <v>77</v>
      </c>
      <c r="BK264" s="157">
        <f>ROUND(I264*H264,2)</f>
        <v>0</v>
      </c>
      <c r="BL264" s="19" t="s">
        <v>120</v>
      </c>
      <c r="BM264" s="156" t="s">
        <v>730</v>
      </c>
    </row>
    <row r="265" spans="1:65" s="2" customFormat="1">
      <c r="A265" s="34"/>
      <c r="B265" s="35"/>
      <c r="C265" s="34"/>
      <c r="D265" s="158" t="s">
        <v>129</v>
      </c>
      <c r="E265" s="34"/>
      <c r="F265" s="159" t="s">
        <v>729</v>
      </c>
      <c r="G265" s="34"/>
      <c r="H265" s="34"/>
      <c r="I265" s="160"/>
      <c r="J265" s="34"/>
      <c r="K265" s="34"/>
      <c r="L265" s="35"/>
      <c r="M265" s="161"/>
      <c r="N265" s="162"/>
      <c r="O265" s="55"/>
      <c r="P265" s="55"/>
      <c r="Q265" s="55"/>
      <c r="R265" s="55"/>
      <c r="S265" s="55"/>
      <c r="T265" s="56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9" t="s">
        <v>129</v>
      </c>
      <c r="AU265" s="19" t="s">
        <v>79</v>
      </c>
    </row>
    <row r="266" spans="1:65" s="13" customFormat="1">
      <c r="B266" s="170"/>
      <c r="D266" s="158" t="s">
        <v>249</v>
      </c>
      <c r="E266" s="171" t="s">
        <v>3</v>
      </c>
      <c r="F266" s="172" t="s">
        <v>726</v>
      </c>
      <c r="H266" s="171" t="s">
        <v>3</v>
      </c>
      <c r="I266" s="173"/>
      <c r="L266" s="170"/>
      <c r="M266" s="174"/>
      <c r="N266" s="175"/>
      <c r="O266" s="175"/>
      <c r="P266" s="175"/>
      <c r="Q266" s="175"/>
      <c r="R266" s="175"/>
      <c r="S266" s="175"/>
      <c r="T266" s="176"/>
      <c r="AT266" s="171" t="s">
        <v>249</v>
      </c>
      <c r="AU266" s="171" t="s">
        <v>79</v>
      </c>
      <c r="AV266" s="13" t="s">
        <v>77</v>
      </c>
      <c r="AW266" s="13" t="s">
        <v>32</v>
      </c>
      <c r="AX266" s="13" t="s">
        <v>70</v>
      </c>
      <c r="AY266" s="171" t="s">
        <v>121</v>
      </c>
    </row>
    <row r="267" spans="1:65" s="13" customFormat="1">
      <c r="B267" s="170"/>
      <c r="D267" s="158" t="s">
        <v>249</v>
      </c>
      <c r="E267" s="171" t="s">
        <v>3</v>
      </c>
      <c r="F267" s="172" t="s">
        <v>652</v>
      </c>
      <c r="H267" s="171" t="s">
        <v>3</v>
      </c>
      <c r="I267" s="173"/>
      <c r="L267" s="170"/>
      <c r="M267" s="174"/>
      <c r="N267" s="175"/>
      <c r="O267" s="175"/>
      <c r="P267" s="175"/>
      <c r="Q267" s="175"/>
      <c r="R267" s="175"/>
      <c r="S267" s="175"/>
      <c r="T267" s="176"/>
      <c r="AT267" s="171" t="s">
        <v>249</v>
      </c>
      <c r="AU267" s="171" t="s">
        <v>79</v>
      </c>
      <c r="AV267" s="13" t="s">
        <v>77</v>
      </c>
      <c r="AW267" s="13" t="s">
        <v>32</v>
      </c>
      <c r="AX267" s="13" t="s">
        <v>70</v>
      </c>
      <c r="AY267" s="171" t="s">
        <v>121</v>
      </c>
    </row>
    <row r="268" spans="1:65" s="14" customFormat="1">
      <c r="B268" s="177"/>
      <c r="D268" s="158" t="s">
        <v>249</v>
      </c>
      <c r="E268" s="178" t="s">
        <v>3</v>
      </c>
      <c r="F268" s="179" t="s">
        <v>731</v>
      </c>
      <c r="H268" s="180">
        <v>0.63600000000000001</v>
      </c>
      <c r="I268" s="181"/>
      <c r="L268" s="177"/>
      <c r="M268" s="182"/>
      <c r="N268" s="183"/>
      <c r="O268" s="183"/>
      <c r="P268" s="183"/>
      <c r="Q268" s="183"/>
      <c r="R268" s="183"/>
      <c r="S268" s="183"/>
      <c r="T268" s="184"/>
      <c r="AT268" s="178" t="s">
        <v>249</v>
      </c>
      <c r="AU268" s="178" t="s">
        <v>79</v>
      </c>
      <c r="AV268" s="14" t="s">
        <v>79</v>
      </c>
      <c r="AW268" s="14" t="s">
        <v>32</v>
      </c>
      <c r="AX268" s="14" t="s">
        <v>77</v>
      </c>
      <c r="AY268" s="178" t="s">
        <v>121</v>
      </c>
    </row>
    <row r="269" spans="1:65" s="14" customFormat="1">
      <c r="B269" s="177"/>
      <c r="D269" s="158" t="s">
        <v>249</v>
      </c>
      <c r="F269" s="179" t="s">
        <v>732</v>
      </c>
      <c r="H269" s="180">
        <v>1.272</v>
      </c>
      <c r="I269" s="181"/>
      <c r="L269" s="177"/>
      <c r="M269" s="182"/>
      <c r="N269" s="183"/>
      <c r="O269" s="183"/>
      <c r="P269" s="183"/>
      <c r="Q269" s="183"/>
      <c r="R269" s="183"/>
      <c r="S269" s="183"/>
      <c r="T269" s="184"/>
      <c r="AT269" s="178" t="s">
        <v>249</v>
      </c>
      <c r="AU269" s="178" t="s">
        <v>79</v>
      </c>
      <c r="AV269" s="14" t="s">
        <v>79</v>
      </c>
      <c r="AW269" s="14" t="s">
        <v>4</v>
      </c>
      <c r="AX269" s="14" t="s">
        <v>77</v>
      </c>
      <c r="AY269" s="178" t="s">
        <v>121</v>
      </c>
    </row>
    <row r="270" spans="1:65" s="12" customFormat="1" ht="22.9" customHeight="1">
      <c r="B270" s="131"/>
      <c r="D270" s="132" t="s">
        <v>69</v>
      </c>
      <c r="E270" s="142" t="s">
        <v>162</v>
      </c>
      <c r="F270" s="142" t="s">
        <v>733</v>
      </c>
      <c r="I270" s="134"/>
      <c r="J270" s="143">
        <f>BK270</f>
        <v>0</v>
      </c>
      <c r="L270" s="131"/>
      <c r="M270" s="136"/>
      <c r="N270" s="137"/>
      <c r="O270" s="137"/>
      <c r="P270" s="138">
        <f>SUM(P271:P279)</f>
        <v>0</v>
      </c>
      <c r="Q270" s="137"/>
      <c r="R270" s="138">
        <f>SUM(R271:R279)</f>
        <v>2.8825499999999997</v>
      </c>
      <c r="S270" s="137"/>
      <c r="T270" s="139">
        <f>SUM(T271:T279)</f>
        <v>0</v>
      </c>
      <c r="AR270" s="132" t="s">
        <v>77</v>
      </c>
      <c r="AT270" s="140" t="s">
        <v>69</v>
      </c>
      <c r="AU270" s="140" t="s">
        <v>77</v>
      </c>
      <c r="AY270" s="132" t="s">
        <v>121</v>
      </c>
      <c r="BK270" s="141">
        <f>SUM(BK271:BK279)</f>
        <v>0</v>
      </c>
    </row>
    <row r="271" spans="1:65" s="2" customFormat="1" ht="24.2" customHeight="1">
      <c r="A271" s="34"/>
      <c r="B271" s="144"/>
      <c r="C271" s="145" t="s">
        <v>365</v>
      </c>
      <c r="D271" s="145" t="s">
        <v>123</v>
      </c>
      <c r="E271" s="146" t="s">
        <v>734</v>
      </c>
      <c r="F271" s="147" t="s">
        <v>735</v>
      </c>
      <c r="G271" s="148" t="s">
        <v>644</v>
      </c>
      <c r="H271" s="149">
        <v>33</v>
      </c>
      <c r="I271" s="150"/>
      <c r="J271" s="151">
        <f>ROUND(I271*H271,2)</f>
        <v>0</v>
      </c>
      <c r="K271" s="147" t="s">
        <v>244</v>
      </c>
      <c r="L271" s="35"/>
      <c r="M271" s="152" t="s">
        <v>3</v>
      </c>
      <c r="N271" s="153" t="s">
        <v>41</v>
      </c>
      <c r="O271" s="55"/>
      <c r="P271" s="154">
        <f>O271*H271</f>
        <v>0</v>
      </c>
      <c r="Q271" s="154">
        <v>6.0000000000000002E-5</v>
      </c>
      <c r="R271" s="154">
        <f>Q271*H271</f>
        <v>1.98E-3</v>
      </c>
      <c r="S271" s="154">
        <v>0</v>
      </c>
      <c r="T271" s="155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56" t="s">
        <v>120</v>
      </c>
      <c r="AT271" s="156" t="s">
        <v>123</v>
      </c>
      <c r="AU271" s="156" t="s">
        <v>79</v>
      </c>
      <c r="AY271" s="19" t="s">
        <v>121</v>
      </c>
      <c r="BE271" s="157">
        <f>IF(N271="základní",J271,0)</f>
        <v>0</v>
      </c>
      <c r="BF271" s="157">
        <f>IF(N271="snížená",J271,0)</f>
        <v>0</v>
      </c>
      <c r="BG271" s="157">
        <f>IF(N271="zákl. přenesená",J271,0)</f>
        <v>0</v>
      </c>
      <c r="BH271" s="157">
        <f>IF(N271="sníž. přenesená",J271,0)</f>
        <v>0</v>
      </c>
      <c r="BI271" s="157">
        <f>IF(N271="nulová",J271,0)</f>
        <v>0</v>
      </c>
      <c r="BJ271" s="19" t="s">
        <v>77</v>
      </c>
      <c r="BK271" s="157">
        <f>ROUND(I271*H271,2)</f>
        <v>0</v>
      </c>
      <c r="BL271" s="19" t="s">
        <v>120</v>
      </c>
      <c r="BM271" s="156" t="s">
        <v>736</v>
      </c>
    </row>
    <row r="272" spans="1:65" s="2" customFormat="1" ht="19.5">
      <c r="A272" s="34"/>
      <c r="B272" s="35"/>
      <c r="C272" s="34"/>
      <c r="D272" s="158" t="s">
        <v>129</v>
      </c>
      <c r="E272" s="34"/>
      <c r="F272" s="159" t="s">
        <v>737</v>
      </c>
      <c r="G272" s="34"/>
      <c r="H272" s="34"/>
      <c r="I272" s="160"/>
      <c r="J272" s="34"/>
      <c r="K272" s="34"/>
      <c r="L272" s="35"/>
      <c r="M272" s="161"/>
      <c r="N272" s="162"/>
      <c r="O272" s="55"/>
      <c r="P272" s="55"/>
      <c r="Q272" s="55"/>
      <c r="R272" s="55"/>
      <c r="S272" s="55"/>
      <c r="T272" s="56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9" t="s">
        <v>129</v>
      </c>
      <c r="AU272" s="19" t="s">
        <v>79</v>
      </c>
    </row>
    <row r="273" spans="1:65" s="2" customFormat="1">
      <c r="A273" s="34"/>
      <c r="B273" s="35"/>
      <c r="C273" s="34"/>
      <c r="D273" s="168" t="s">
        <v>247</v>
      </c>
      <c r="E273" s="34"/>
      <c r="F273" s="169" t="s">
        <v>738</v>
      </c>
      <c r="G273" s="34"/>
      <c r="H273" s="34"/>
      <c r="I273" s="160"/>
      <c r="J273" s="34"/>
      <c r="K273" s="34"/>
      <c r="L273" s="35"/>
      <c r="M273" s="161"/>
      <c r="N273" s="162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247</v>
      </c>
      <c r="AU273" s="19" t="s">
        <v>79</v>
      </c>
    </row>
    <row r="274" spans="1:65" s="13" customFormat="1">
      <c r="B274" s="170"/>
      <c r="D274" s="158" t="s">
        <v>249</v>
      </c>
      <c r="E274" s="171" t="s">
        <v>3</v>
      </c>
      <c r="F274" s="172" t="s">
        <v>739</v>
      </c>
      <c r="H274" s="171" t="s">
        <v>3</v>
      </c>
      <c r="I274" s="173"/>
      <c r="L274" s="170"/>
      <c r="M274" s="174"/>
      <c r="N274" s="175"/>
      <c r="O274" s="175"/>
      <c r="P274" s="175"/>
      <c r="Q274" s="175"/>
      <c r="R274" s="175"/>
      <c r="S274" s="175"/>
      <c r="T274" s="176"/>
      <c r="AT274" s="171" t="s">
        <v>249</v>
      </c>
      <c r="AU274" s="171" t="s">
        <v>79</v>
      </c>
      <c r="AV274" s="13" t="s">
        <v>77</v>
      </c>
      <c r="AW274" s="13" t="s">
        <v>32</v>
      </c>
      <c r="AX274" s="13" t="s">
        <v>70</v>
      </c>
      <c r="AY274" s="171" t="s">
        <v>121</v>
      </c>
    </row>
    <row r="275" spans="1:65" s="13" customFormat="1">
      <c r="B275" s="170"/>
      <c r="D275" s="158" t="s">
        <v>249</v>
      </c>
      <c r="E275" s="171" t="s">
        <v>3</v>
      </c>
      <c r="F275" s="172" t="s">
        <v>740</v>
      </c>
      <c r="H275" s="171" t="s">
        <v>3</v>
      </c>
      <c r="I275" s="173"/>
      <c r="L275" s="170"/>
      <c r="M275" s="174"/>
      <c r="N275" s="175"/>
      <c r="O275" s="175"/>
      <c r="P275" s="175"/>
      <c r="Q275" s="175"/>
      <c r="R275" s="175"/>
      <c r="S275" s="175"/>
      <c r="T275" s="176"/>
      <c r="AT275" s="171" t="s">
        <v>249</v>
      </c>
      <c r="AU275" s="171" t="s">
        <v>79</v>
      </c>
      <c r="AV275" s="13" t="s">
        <v>77</v>
      </c>
      <c r="AW275" s="13" t="s">
        <v>32</v>
      </c>
      <c r="AX275" s="13" t="s">
        <v>70</v>
      </c>
      <c r="AY275" s="171" t="s">
        <v>121</v>
      </c>
    </row>
    <row r="276" spans="1:65" s="14" customFormat="1">
      <c r="B276" s="177"/>
      <c r="D276" s="158" t="s">
        <v>249</v>
      </c>
      <c r="E276" s="178" t="s">
        <v>3</v>
      </c>
      <c r="F276" s="179" t="s">
        <v>428</v>
      </c>
      <c r="H276" s="180">
        <v>33</v>
      </c>
      <c r="I276" s="181"/>
      <c r="L276" s="177"/>
      <c r="M276" s="182"/>
      <c r="N276" s="183"/>
      <c r="O276" s="183"/>
      <c r="P276" s="183"/>
      <c r="Q276" s="183"/>
      <c r="R276" s="183"/>
      <c r="S276" s="183"/>
      <c r="T276" s="184"/>
      <c r="AT276" s="178" t="s">
        <v>249</v>
      </c>
      <c r="AU276" s="178" t="s">
        <v>79</v>
      </c>
      <c r="AV276" s="14" t="s">
        <v>79</v>
      </c>
      <c r="AW276" s="14" t="s">
        <v>32</v>
      </c>
      <c r="AX276" s="14" t="s">
        <v>77</v>
      </c>
      <c r="AY276" s="178" t="s">
        <v>121</v>
      </c>
    </row>
    <row r="277" spans="1:65" s="2" customFormat="1" ht="24.2" customHeight="1">
      <c r="A277" s="34"/>
      <c r="B277" s="144"/>
      <c r="C277" s="193" t="s">
        <v>371</v>
      </c>
      <c r="D277" s="193" t="s">
        <v>496</v>
      </c>
      <c r="E277" s="194" t="s">
        <v>741</v>
      </c>
      <c r="F277" s="195" t="s">
        <v>742</v>
      </c>
      <c r="G277" s="196" t="s">
        <v>644</v>
      </c>
      <c r="H277" s="197">
        <v>33.494999999999997</v>
      </c>
      <c r="I277" s="198"/>
      <c r="J277" s="199">
        <f>ROUND(I277*H277,2)</f>
        <v>0</v>
      </c>
      <c r="K277" s="195" t="s">
        <v>244</v>
      </c>
      <c r="L277" s="200"/>
      <c r="M277" s="201" t="s">
        <v>3</v>
      </c>
      <c r="N277" s="202" t="s">
        <v>41</v>
      </c>
      <c r="O277" s="55"/>
      <c r="P277" s="154">
        <f>O277*H277</f>
        <v>0</v>
      </c>
      <c r="Q277" s="154">
        <v>8.5999999999999993E-2</v>
      </c>
      <c r="R277" s="154">
        <f>Q277*H277</f>
        <v>2.8805699999999996</v>
      </c>
      <c r="S277" s="154">
        <v>0</v>
      </c>
      <c r="T277" s="15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56" t="s">
        <v>162</v>
      </c>
      <c r="AT277" s="156" t="s">
        <v>496</v>
      </c>
      <c r="AU277" s="156" t="s">
        <v>79</v>
      </c>
      <c r="AY277" s="19" t="s">
        <v>121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9" t="s">
        <v>77</v>
      </c>
      <c r="BK277" s="157">
        <f>ROUND(I277*H277,2)</f>
        <v>0</v>
      </c>
      <c r="BL277" s="19" t="s">
        <v>120</v>
      </c>
      <c r="BM277" s="156" t="s">
        <v>743</v>
      </c>
    </row>
    <row r="278" spans="1:65" s="2" customFormat="1">
      <c r="A278" s="34"/>
      <c r="B278" s="35"/>
      <c r="C278" s="34"/>
      <c r="D278" s="158" t="s">
        <v>129</v>
      </c>
      <c r="E278" s="34"/>
      <c r="F278" s="159" t="s">
        <v>742</v>
      </c>
      <c r="G278" s="34"/>
      <c r="H278" s="34"/>
      <c r="I278" s="160"/>
      <c r="J278" s="34"/>
      <c r="K278" s="34"/>
      <c r="L278" s="35"/>
      <c r="M278" s="161"/>
      <c r="N278" s="162"/>
      <c r="O278" s="55"/>
      <c r="P278" s="55"/>
      <c r="Q278" s="55"/>
      <c r="R278" s="55"/>
      <c r="S278" s="55"/>
      <c r="T278" s="56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9" t="s">
        <v>129</v>
      </c>
      <c r="AU278" s="19" t="s">
        <v>79</v>
      </c>
    </row>
    <row r="279" spans="1:65" s="14" customFormat="1">
      <c r="B279" s="177"/>
      <c r="D279" s="158" t="s">
        <v>249</v>
      </c>
      <c r="F279" s="179" t="s">
        <v>744</v>
      </c>
      <c r="H279" s="180">
        <v>33.494999999999997</v>
      </c>
      <c r="I279" s="181"/>
      <c r="L279" s="177"/>
      <c r="M279" s="182"/>
      <c r="N279" s="183"/>
      <c r="O279" s="183"/>
      <c r="P279" s="183"/>
      <c r="Q279" s="183"/>
      <c r="R279" s="183"/>
      <c r="S279" s="183"/>
      <c r="T279" s="184"/>
      <c r="AT279" s="178" t="s">
        <v>249</v>
      </c>
      <c r="AU279" s="178" t="s">
        <v>79</v>
      </c>
      <c r="AV279" s="14" t="s">
        <v>79</v>
      </c>
      <c r="AW279" s="14" t="s">
        <v>4</v>
      </c>
      <c r="AX279" s="14" t="s">
        <v>77</v>
      </c>
      <c r="AY279" s="178" t="s">
        <v>121</v>
      </c>
    </row>
    <row r="280" spans="1:65" s="12" customFormat="1" ht="22.9" customHeight="1">
      <c r="B280" s="131"/>
      <c r="D280" s="132" t="s">
        <v>69</v>
      </c>
      <c r="E280" s="142" t="s">
        <v>167</v>
      </c>
      <c r="F280" s="142" t="s">
        <v>745</v>
      </c>
      <c r="I280" s="134"/>
      <c r="J280" s="143">
        <f>BK280</f>
        <v>0</v>
      </c>
      <c r="L280" s="131"/>
      <c r="M280" s="136"/>
      <c r="N280" s="137"/>
      <c r="O280" s="137"/>
      <c r="P280" s="138">
        <f>SUM(P281:P328)</f>
        <v>0</v>
      </c>
      <c r="Q280" s="137"/>
      <c r="R280" s="138">
        <f>SUM(R281:R328)</f>
        <v>4.2484883899999994</v>
      </c>
      <c r="S280" s="137"/>
      <c r="T280" s="139">
        <f>SUM(T281:T328)</f>
        <v>83.217823999999993</v>
      </c>
      <c r="AR280" s="132" t="s">
        <v>77</v>
      </c>
      <c r="AT280" s="140" t="s">
        <v>69</v>
      </c>
      <c r="AU280" s="140" t="s">
        <v>77</v>
      </c>
      <c r="AY280" s="132" t="s">
        <v>121</v>
      </c>
      <c r="BK280" s="141">
        <f>SUM(BK281:BK328)</f>
        <v>0</v>
      </c>
    </row>
    <row r="281" spans="1:65" s="2" customFormat="1" ht="16.5" customHeight="1">
      <c r="A281" s="34"/>
      <c r="B281" s="144"/>
      <c r="C281" s="145" t="s">
        <v>378</v>
      </c>
      <c r="D281" s="145" t="s">
        <v>123</v>
      </c>
      <c r="E281" s="146" t="s">
        <v>746</v>
      </c>
      <c r="F281" s="147" t="s">
        <v>747</v>
      </c>
      <c r="G281" s="148" t="s">
        <v>297</v>
      </c>
      <c r="H281" s="149">
        <v>9.1199999999999992</v>
      </c>
      <c r="I281" s="150"/>
      <c r="J281" s="151">
        <f>ROUND(I281*H281,2)</f>
        <v>0</v>
      </c>
      <c r="K281" s="147" t="s">
        <v>244</v>
      </c>
      <c r="L281" s="35"/>
      <c r="M281" s="152" t="s">
        <v>3</v>
      </c>
      <c r="N281" s="153" t="s">
        <v>41</v>
      </c>
      <c r="O281" s="55"/>
      <c r="P281" s="154">
        <f>O281*H281</f>
        <v>0</v>
      </c>
      <c r="Q281" s="154">
        <v>0.12</v>
      </c>
      <c r="R281" s="154">
        <f>Q281*H281</f>
        <v>1.0943999999999998</v>
      </c>
      <c r="S281" s="154">
        <v>2.2000000000000002</v>
      </c>
      <c r="T281" s="155">
        <f>S281*H281</f>
        <v>20.064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56" t="s">
        <v>120</v>
      </c>
      <c r="AT281" s="156" t="s">
        <v>123</v>
      </c>
      <c r="AU281" s="156" t="s">
        <v>79</v>
      </c>
      <c r="AY281" s="19" t="s">
        <v>121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9" t="s">
        <v>77</v>
      </c>
      <c r="BK281" s="157">
        <f>ROUND(I281*H281,2)</f>
        <v>0</v>
      </c>
      <c r="BL281" s="19" t="s">
        <v>120</v>
      </c>
      <c r="BM281" s="156" t="s">
        <v>748</v>
      </c>
    </row>
    <row r="282" spans="1:65" s="2" customFormat="1">
      <c r="A282" s="34"/>
      <c r="B282" s="35"/>
      <c r="C282" s="34"/>
      <c r="D282" s="158" t="s">
        <v>129</v>
      </c>
      <c r="E282" s="34"/>
      <c r="F282" s="159" t="s">
        <v>749</v>
      </c>
      <c r="G282" s="34"/>
      <c r="H282" s="34"/>
      <c r="I282" s="160"/>
      <c r="J282" s="34"/>
      <c r="K282" s="34"/>
      <c r="L282" s="35"/>
      <c r="M282" s="161"/>
      <c r="N282" s="162"/>
      <c r="O282" s="55"/>
      <c r="P282" s="55"/>
      <c r="Q282" s="55"/>
      <c r="R282" s="55"/>
      <c r="S282" s="55"/>
      <c r="T282" s="56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9" t="s">
        <v>129</v>
      </c>
      <c r="AU282" s="19" t="s">
        <v>79</v>
      </c>
    </row>
    <row r="283" spans="1:65" s="2" customFormat="1">
      <c r="A283" s="34"/>
      <c r="B283" s="35"/>
      <c r="C283" s="34"/>
      <c r="D283" s="168" t="s">
        <v>247</v>
      </c>
      <c r="E283" s="34"/>
      <c r="F283" s="169" t="s">
        <v>750</v>
      </c>
      <c r="G283" s="34"/>
      <c r="H283" s="34"/>
      <c r="I283" s="160"/>
      <c r="J283" s="34"/>
      <c r="K283" s="34"/>
      <c r="L283" s="35"/>
      <c r="M283" s="161"/>
      <c r="N283" s="162"/>
      <c r="O283" s="55"/>
      <c r="P283" s="55"/>
      <c r="Q283" s="55"/>
      <c r="R283" s="55"/>
      <c r="S283" s="55"/>
      <c r="T283" s="5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247</v>
      </c>
      <c r="AU283" s="19" t="s">
        <v>79</v>
      </c>
    </row>
    <row r="284" spans="1:65" s="13" customFormat="1">
      <c r="B284" s="170"/>
      <c r="D284" s="158" t="s">
        <v>249</v>
      </c>
      <c r="E284" s="171" t="s">
        <v>3</v>
      </c>
      <c r="F284" s="172" t="s">
        <v>751</v>
      </c>
      <c r="H284" s="171" t="s">
        <v>3</v>
      </c>
      <c r="I284" s="173"/>
      <c r="L284" s="170"/>
      <c r="M284" s="174"/>
      <c r="N284" s="175"/>
      <c r="O284" s="175"/>
      <c r="P284" s="175"/>
      <c r="Q284" s="175"/>
      <c r="R284" s="175"/>
      <c r="S284" s="175"/>
      <c r="T284" s="176"/>
      <c r="AT284" s="171" t="s">
        <v>249</v>
      </c>
      <c r="AU284" s="171" t="s">
        <v>79</v>
      </c>
      <c r="AV284" s="13" t="s">
        <v>77</v>
      </c>
      <c r="AW284" s="13" t="s">
        <v>32</v>
      </c>
      <c r="AX284" s="13" t="s">
        <v>70</v>
      </c>
      <c r="AY284" s="171" t="s">
        <v>121</v>
      </c>
    </row>
    <row r="285" spans="1:65" s="13" customFormat="1">
      <c r="B285" s="170"/>
      <c r="D285" s="158" t="s">
        <v>249</v>
      </c>
      <c r="E285" s="171" t="s">
        <v>3</v>
      </c>
      <c r="F285" s="172" t="s">
        <v>752</v>
      </c>
      <c r="H285" s="171" t="s">
        <v>3</v>
      </c>
      <c r="I285" s="173"/>
      <c r="L285" s="170"/>
      <c r="M285" s="174"/>
      <c r="N285" s="175"/>
      <c r="O285" s="175"/>
      <c r="P285" s="175"/>
      <c r="Q285" s="175"/>
      <c r="R285" s="175"/>
      <c r="S285" s="175"/>
      <c r="T285" s="176"/>
      <c r="AT285" s="171" t="s">
        <v>249</v>
      </c>
      <c r="AU285" s="171" t="s">
        <v>79</v>
      </c>
      <c r="AV285" s="13" t="s">
        <v>77</v>
      </c>
      <c r="AW285" s="13" t="s">
        <v>32</v>
      </c>
      <c r="AX285" s="13" t="s">
        <v>70</v>
      </c>
      <c r="AY285" s="171" t="s">
        <v>121</v>
      </c>
    </row>
    <row r="286" spans="1:65" s="14" customFormat="1">
      <c r="B286" s="177"/>
      <c r="D286" s="158" t="s">
        <v>249</v>
      </c>
      <c r="E286" s="178" t="s">
        <v>3</v>
      </c>
      <c r="F286" s="179" t="s">
        <v>753</v>
      </c>
      <c r="H286" s="180">
        <v>9.1199999999999992</v>
      </c>
      <c r="I286" s="181"/>
      <c r="L286" s="177"/>
      <c r="M286" s="182"/>
      <c r="N286" s="183"/>
      <c r="O286" s="183"/>
      <c r="P286" s="183"/>
      <c r="Q286" s="183"/>
      <c r="R286" s="183"/>
      <c r="S286" s="183"/>
      <c r="T286" s="184"/>
      <c r="AT286" s="178" t="s">
        <v>249</v>
      </c>
      <c r="AU286" s="178" t="s">
        <v>79</v>
      </c>
      <c r="AV286" s="14" t="s">
        <v>79</v>
      </c>
      <c r="AW286" s="14" t="s">
        <v>32</v>
      </c>
      <c r="AX286" s="14" t="s">
        <v>77</v>
      </c>
      <c r="AY286" s="178" t="s">
        <v>121</v>
      </c>
    </row>
    <row r="287" spans="1:65" s="2" customFormat="1" ht="16.5" customHeight="1">
      <c r="A287" s="34"/>
      <c r="B287" s="144"/>
      <c r="C287" s="145" t="s">
        <v>385</v>
      </c>
      <c r="D287" s="145" t="s">
        <v>123</v>
      </c>
      <c r="E287" s="146" t="s">
        <v>754</v>
      </c>
      <c r="F287" s="147" t="s">
        <v>755</v>
      </c>
      <c r="G287" s="148" t="s">
        <v>297</v>
      </c>
      <c r="H287" s="149">
        <v>22.74</v>
      </c>
      <c r="I287" s="150"/>
      <c r="J287" s="151">
        <f>ROUND(I287*H287,2)</f>
        <v>0</v>
      </c>
      <c r="K287" s="147" t="s">
        <v>244</v>
      </c>
      <c r="L287" s="35"/>
      <c r="M287" s="152" t="s">
        <v>3</v>
      </c>
      <c r="N287" s="153" t="s">
        <v>41</v>
      </c>
      <c r="O287" s="55"/>
      <c r="P287" s="154">
        <f>O287*H287</f>
        <v>0</v>
      </c>
      <c r="Q287" s="154">
        <v>0.12171</v>
      </c>
      <c r="R287" s="154">
        <f>Q287*H287</f>
        <v>2.7676854</v>
      </c>
      <c r="S287" s="154">
        <v>2.4</v>
      </c>
      <c r="T287" s="155">
        <f>S287*H287</f>
        <v>54.575999999999993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56" t="s">
        <v>120</v>
      </c>
      <c r="AT287" s="156" t="s">
        <v>123</v>
      </c>
      <c r="AU287" s="156" t="s">
        <v>79</v>
      </c>
      <c r="AY287" s="19" t="s">
        <v>121</v>
      </c>
      <c r="BE287" s="157">
        <f>IF(N287="základní",J287,0)</f>
        <v>0</v>
      </c>
      <c r="BF287" s="157">
        <f>IF(N287="snížená",J287,0)</f>
        <v>0</v>
      </c>
      <c r="BG287" s="157">
        <f>IF(N287="zákl. přenesená",J287,0)</f>
        <v>0</v>
      </c>
      <c r="BH287" s="157">
        <f>IF(N287="sníž. přenesená",J287,0)</f>
        <v>0</v>
      </c>
      <c r="BI287" s="157">
        <f>IF(N287="nulová",J287,0)</f>
        <v>0</v>
      </c>
      <c r="BJ287" s="19" t="s">
        <v>77</v>
      </c>
      <c r="BK287" s="157">
        <f>ROUND(I287*H287,2)</f>
        <v>0</v>
      </c>
      <c r="BL287" s="19" t="s">
        <v>120</v>
      </c>
      <c r="BM287" s="156" t="s">
        <v>756</v>
      </c>
    </row>
    <row r="288" spans="1:65" s="2" customFormat="1">
      <c r="A288" s="34"/>
      <c r="B288" s="35"/>
      <c r="C288" s="34"/>
      <c r="D288" s="158" t="s">
        <v>129</v>
      </c>
      <c r="E288" s="34"/>
      <c r="F288" s="159" t="s">
        <v>757</v>
      </c>
      <c r="G288" s="34"/>
      <c r="H288" s="34"/>
      <c r="I288" s="160"/>
      <c r="J288" s="34"/>
      <c r="K288" s="34"/>
      <c r="L288" s="35"/>
      <c r="M288" s="161"/>
      <c r="N288" s="162"/>
      <c r="O288" s="55"/>
      <c r="P288" s="55"/>
      <c r="Q288" s="55"/>
      <c r="R288" s="55"/>
      <c r="S288" s="55"/>
      <c r="T288" s="56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9" t="s">
        <v>129</v>
      </c>
      <c r="AU288" s="19" t="s">
        <v>79</v>
      </c>
    </row>
    <row r="289" spans="1:65" s="2" customFormat="1">
      <c r="A289" s="34"/>
      <c r="B289" s="35"/>
      <c r="C289" s="34"/>
      <c r="D289" s="168" t="s">
        <v>247</v>
      </c>
      <c r="E289" s="34"/>
      <c r="F289" s="169" t="s">
        <v>758</v>
      </c>
      <c r="G289" s="34"/>
      <c r="H289" s="34"/>
      <c r="I289" s="160"/>
      <c r="J289" s="34"/>
      <c r="K289" s="34"/>
      <c r="L289" s="35"/>
      <c r="M289" s="161"/>
      <c r="N289" s="162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247</v>
      </c>
      <c r="AU289" s="19" t="s">
        <v>79</v>
      </c>
    </row>
    <row r="290" spans="1:65" s="13" customFormat="1">
      <c r="B290" s="170"/>
      <c r="D290" s="158" t="s">
        <v>249</v>
      </c>
      <c r="E290" s="171" t="s">
        <v>3</v>
      </c>
      <c r="F290" s="172" t="s">
        <v>759</v>
      </c>
      <c r="H290" s="171" t="s">
        <v>3</v>
      </c>
      <c r="I290" s="173"/>
      <c r="L290" s="170"/>
      <c r="M290" s="174"/>
      <c r="N290" s="175"/>
      <c r="O290" s="175"/>
      <c r="P290" s="175"/>
      <c r="Q290" s="175"/>
      <c r="R290" s="175"/>
      <c r="S290" s="175"/>
      <c r="T290" s="176"/>
      <c r="AT290" s="171" t="s">
        <v>249</v>
      </c>
      <c r="AU290" s="171" t="s">
        <v>79</v>
      </c>
      <c r="AV290" s="13" t="s">
        <v>77</v>
      </c>
      <c r="AW290" s="13" t="s">
        <v>32</v>
      </c>
      <c r="AX290" s="13" t="s">
        <v>70</v>
      </c>
      <c r="AY290" s="171" t="s">
        <v>121</v>
      </c>
    </row>
    <row r="291" spans="1:65" s="13" customFormat="1">
      <c r="B291" s="170"/>
      <c r="D291" s="158" t="s">
        <v>249</v>
      </c>
      <c r="E291" s="171" t="s">
        <v>3</v>
      </c>
      <c r="F291" s="172" t="s">
        <v>760</v>
      </c>
      <c r="H291" s="171" t="s">
        <v>3</v>
      </c>
      <c r="I291" s="173"/>
      <c r="L291" s="170"/>
      <c r="M291" s="174"/>
      <c r="N291" s="175"/>
      <c r="O291" s="175"/>
      <c r="P291" s="175"/>
      <c r="Q291" s="175"/>
      <c r="R291" s="175"/>
      <c r="S291" s="175"/>
      <c r="T291" s="176"/>
      <c r="AT291" s="171" t="s">
        <v>249</v>
      </c>
      <c r="AU291" s="171" t="s">
        <v>79</v>
      </c>
      <c r="AV291" s="13" t="s">
        <v>77</v>
      </c>
      <c r="AW291" s="13" t="s">
        <v>32</v>
      </c>
      <c r="AX291" s="13" t="s">
        <v>70</v>
      </c>
      <c r="AY291" s="171" t="s">
        <v>121</v>
      </c>
    </row>
    <row r="292" spans="1:65" s="14" customFormat="1">
      <c r="B292" s="177"/>
      <c r="D292" s="158" t="s">
        <v>249</v>
      </c>
      <c r="E292" s="178" t="s">
        <v>3</v>
      </c>
      <c r="F292" s="179" t="s">
        <v>761</v>
      </c>
      <c r="H292" s="180">
        <v>8.43</v>
      </c>
      <c r="I292" s="181"/>
      <c r="L292" s="177"/>
      <c r="M292" s="182"/>
      <c r="N292" s="183"/>
      <c r="O292" s="183"/>
      <c r="P292" s="183"/>
      <c r="Q292" s="183"/>
      <c r="R292" s="183"/>
      <c r="S292" s="183"/>
      <c r="T292" s="184"/>
      <c r="AT292" s="178" t="s">
        <v>249</v>
      </c>
      <c r="AU292" s="178" t="s">
        <v>79</v>
      </c>
      <c r="AV292" s="14" t="s">
        <v>79</v>
      </c>
      <c r="AW292" s="14" t="s">
        <v>32</v>
      </c>
      <c r="AX292" s="14" t="s">
        <v>70</v>
      </c>
      <c r="AY292" s="178" t="s">
        <v>121</v>
      </c>
    </row>
    <row r="293" spans="1:65" s="13" customFormat="1">
      <c r="B293" s="170"/>
      <c r="D293" s="158" t="s">
        <v>249</v>
      </c>
      <c r="E293" s="171" t="s">
        <v>3</v>
      </c>
      <c r="F293" s="172" t="s">
        <v>762</v>
      </c>
      <c r="H293" s="171" t="s">
        <v>3</v>
      </c>
      <c r="I293" s="173"/>
      <c r="L293" s="170"/>
      <c r="M293" s="174"/>
      <c r="N293" s="175"/>
      <c r="O293" s="175"/>
      <c r="P293" s="175"/>
      <c r="Q293" s="175"/>
      <c r="R293" s="175"/>
      <c r="S293" s="175"/>
      <c r="T293" s="176"/>
      <c r="AT293" s="171" t="s">
        <v>249</v>
      </c>
      <c r="AU293" s="171" t="s">
        <v>79</v>
      </c>
      <c r="AV293" s="13" t="s">
        <v>77</v>
      </c>
      <c r="AW293" s="13" t="s">
        <v>32</v>
      </c>
      <c r="AX293" s="13" t="s">
        <v>70</v>
      </c>
      <c r="AY293" s="171" t="s">
        <v>121</v>
      </c>
    </row>
    <row r="294" spans="1:65" s="14" customFormat="1">
      <c r="B294" s="177"/>
      <c r="D294" s="158" t="s">
        <v>249</v>
      </c>
      <c r="E294" s="178" t="s">
        <v>3</v>
      </c>
      <c r="F294" s="179" t="s">
        <v>763</v>
      </c>
      <c r="H294" s="180">
        <v>1.52</v>
      </c>
      <c r="I294" s="181"/>
      <c r="L294" s="177"/>
      <c r="M294" s="182"/>
      <c r="N294" s="183"/>
      <c r="O294" s="183"/>
      <c r="P294" s="183"/>
      <c r="Q294" s="183"/>
      <c r="R294" s="183"/>
      <c r="S294" s="183"/>
      <c r="T294" s="184"/>
      <c r="AT294" s="178" t="s">
        <v>249</v>
      </c>
      <c r="AU294" s="178" t="s">
        <v>79</v>
      </c>
      <c r="AV294" s="14" t="s">
        <v>79</v>
      </c>
      <c r="AW294" s="14" t="s">
        <v>32</v>
      </c>
      <c r="AX294" s="14" t="s">
        <v>70</v>
      </c>
      <c r="AY294" s="178" t="s">
        <v>121</v>
      </c>
    </row>
    <row r="295" spans="1:65" s="13" customFormat="1">
      <c r="B295" s="170"/>
      <c r="D295" s="158" t="s">
        <v>249</v>
      </c>
      <c r="E295" s="171" t="s">
        <v>3</v>
      </c>
      <c r="F295" s="172" t="s">
        <v>764</v>
      </c>
      <c r="H295" s="171" t="s">
        <v>3</v>
      </c>
      <c r="I295" s="173"/>
      <c r="L295" s="170"/>
      <c r="M295" s="174"/>
      <c r="N295" s="175"/>
      <c r="O295" s="175"/>
      <c r="P295" s="175"/>
      <c r="Q295" s="175"/>
      <c r="R295" s="175"/>
      <c r="S295" s="175"/>
      <c r="T295" s="176"/>
      <c r="AT295" s="171" t="s">
        <v>249</v>
      </c>
      <c r="AU295" s="171" t="s">
        <v>79</v>
      </c>
      <c r="AV295" s="13" t="s">
        <v>77</v>
      </c>
      <c r="AW295" s="13" t="s">
        <v>32</v>
      </c>
      <c r="AX295" s="13" t="s">
        <v>70</v>
      </c>
      <c r="AY295" s="171" t="s">
        <v>121</v>
      </c>
    </row>
    <row r="296" spans="1:65" s="14" customFormat="1">
      <c r="B296" s="177"/>
      <c r="D296" s="158" t="s">
        <v>249</v>
      </c>
      <c r="E296" s="178" t="s">
        <v>3</v>
      </c>
      <c r="F296" s="179" t="s">
        <v>763</v>
      </c>
      <c r="H296" s="180">
        <v>1.52</v>
      </c>
      <c r="I296" s="181"/>
      <c r="L296" s="177"/>
      <c r="M296" s="182"/>
      <c r="N296" s="183"/>
      <c r="O296" s="183"/>
      <c r="P296" s="183"/>
      <c r="Q296" s="183"/>
      <c r="R296" s="183"/>
      <c r="S296" s="183"/>
      <c r="T296" s="184"/>
      <c r="AT296" s="178" t="s">
        <v>249</v>
      </c>
      <c r="AU296" s="178" t="s">
        <v>79</v>
      </c>
      <c r="AV296" s="14" t="s">
        <v>79</v>
      </c>
      <c r="AW296" s="14" t="s">
        <v>32</v>
      </c>
      <c r="AX296" s="14" t="s">
        <v>70</v>
      </c>
      <c r="AY296" s="178" t="s">
        <v>121</v>
      </c>
    </row>
    <row r="297" spans="1:65" s="13" customFormat="1">
      <c r="B297" s="170"/>
      <c r="D297" s="158" t="s">
        <v>249</v>
      </c>
      <c r="E297" s="171" t="s">
        <v>3</v>
      </c>
      <c r="F297" s="172" t="s">
        <v>765</v>
      </c>
      <c r="H297" s="171" t="s">
        <v>3</v>
      </c>
      <c r="I297" s="173"/>
      <c r="L297" s="170"/>
      <c r="M297" s="174"/>
      <c r="N297" s="175"/>
      <c r="O297" s="175"/>
      <c r="P297" s="175"/>
      <c r="Q297" s="175"/>
      <c r="R297" s="175"/>
      <c r="S297" s="175"/>
      <c r="T297" s="176"/>
      <c r="AT297" s="171" t="s">
        <v>249</v>
      </c>
      <c r="AU297" s="171" t="s">
        <v>79</v>
      </c>
      <c r="AV297" s="13" t="s">
        <v>77</v>
      </c>
      <c r="AW297" s="13" t="s">
        <v>32</v>
      </c>
      <c r="AX297" s="13" t="s">
        <v>70</v>
      </c>
      <c r="AY297" s="171" t="s">
        <v>121</v>
      </c>
    </row>
    <row r="298" spans="1:65" s="14" customFormat="1">
      <c r="B298" s="177"/>
      <c r="D298" s="158" t="s">
        <v>249</v>
      </c>
      <c r="E298" s="178" t="s">
        <v>3</v>
      </c>
      <c r="F298" s="179" t="s">
        <v>766</v>
      </c>
      <c r="H298" s="180">
        <v>8.25</v>
      </c>
      <c r="I298" s="181"/>
      <c r="L298" s="177"/>
      <c r="M298" s="182"/>
      <c r="N298" s="183"/>
      <c r="O298" s="183"/>
      <c r="P298" s="183"/>
      <c r="Q298" s="183"/>
      <c r="R298" s="183"/>
      <c r="S298" s="183"/>
      <c r="T298" s="184"/>
      <c r="AT298" s="178" t="s">
        <v>249</v>
      </c>
      <c r="AU298" s="178" t="s">
        <v>79</v>
      </c>
      <c r="AV298" s="14" t="s">
        <v>79</v>
      </c>
      <c r="AW298" s="14" t="s">
        <v>32</v>
      </c>
      <c r="AX298" s="14" t="s">
        <v>70</v>
      </c>
      <c r="AY298" s="178" t="s">
        <v>121</v>
      </c>
    </row>
    <row r="299" spans="1:65" s="13" customFormat="1">
      <c r="B299" s="170"/>
      <c r="D299" s="158" t="s">
        <v>249</v>
      </c>
      <c r="E299" s="171" t="s">
        <v>3</v>
      </c>
      <c r="F299" s="172" t="s">
        <v>767</v>
      </c>
      <c r="H299" s="171" t="s">
        <v>3</v>
      </c>
      <c r="I299" s="173"/>
      <c r="L299" s="170"/>
      <c r="M299" s="174"/>
      <c r="N299" s="175"/>
      <c r="O299" s="175"/>
      <c r="P299" s="175"/>
      <c r="Q299" s="175"/>
      <c r="R299" s="175"/>
      <c r="S299" s="175"/>
      <c r="T299" s="176"/>
      <c r="AT299" s="171" t="s">
        <v>249</v>
      </c>
      <c r="AU299" s="171" t="s">
        <v>79</v>
      </c>
      <c r="AV299" s="13" t="s">
        <v>77</v>
      </c>
      <c r="AW299" s="13" t="s">
        <v>32</v>
      </c>
      <c r="AX299" s="13" t="s">
        <v>70</v>
      </c>
      <c r="AY299" s="171" t="s">
        <v>121</v>
      </c>
    </row>
    <row r="300" spans="1:65" s="14" customFormat="1">
      <c r="B300" s="177"/>
      <c r="D300" s="158" t="s">
        <v>249</v>
      </c>
      <c r="E300" s="178" t="s">
        <v>3</v>
      </c>
      <c r="F300" s="179" t="s">
        <v>768</v>
      </c>
      <c r="H300" s="180">
        <v>1.82</v>
      </c>
      <c r="I300" s="181"/>
      <c r="L300" s="177"/>
      <c r="M300" s="182"/>
      <c r="N300" s="183"/>
      <c r="O300" s="183"/>
      <c r="P300" s="183"/>
      <c r="Q300" s="183"/>
      <c r="R300" s="183"/>
      <c r="S300" s="183"/>
      <c r="T300" s="184"/>
      <c r="AT300" s="178" t="s">
        <v>249</v>
      </c>
      <c r="AU300" s="178" t="s">
        <v>79</v>
      </c>
      <c r="AV300" s="14" t="s">
        <v>79</v>
      </c>
      <c r="AW300" s="14" t="s">
        <v>32</v>
      </c>
      <c r="AX300" s="14" t="s">
        <v>70</v>
      </c>
      <c r="AY300" s="178" t="s">
        <v>121</v>
      </c>
    </row>
    <row r="301" spans="1:65" s="13" customFormat="1">
      <c r="B301" s="170"/>
      <c r="D301" s="158" t="s">
        <v>249</v>
      </c>
      <c r="E301" s="171" t="s">
        <v>3</v>
      </c>
      <c r="F301" s="172" t="s">
        <v>769</v>
      </c>
      <c r="H301" s="171" t="s">
        <v>3</v>
      </c>
      <c r="I301" s="173"/>
      <c r="L301" s="170"/>
      <c r="M301" s="174"/>
      <c r="N301" s="175"/>
      <c r="O301" s="175"/>
      <c r="P301" s="175"/>
      <c r="Q301" s="175"/>
      <c r="R301" s="175"/>
      <c r="S301" s="175"/>
      <c r="T301" s="176"/>
      <c r="AT301" s="171" t="s">
        <v>249</v>
      </c>
      <c r="AU301" s="171" t="s">
        <v>79</v>
      </c>
      <c r="AV301" s="13" t="s">
        <v>77</v>
      </c>
      <c r="AW301" s="13" t="s">
        <v>32</v>
      </c>
      <c r="AX301" s="13" t="s">
        <v>70</v>
      </c>
      <c r="AY301" s="171" t="s">
        <v>121</v>
      </c>
    </row>
    <row r="302" spans="1:65" s="14" customFormat="1">
      <c r="B302" s="177"/>
      <c r="D302" s="158" t="s">
        <v>249</v>
      </c>
      <c r="E302" s="178" t="s">
        <v>3</v>
      </c>
      <c r="F302" s="179" t="s">
        <v>770</v>
      </c>
      <c r="H302" s="180">
        <v>1.2</v>
      </c>
      <c r="I302" s="181"/>
      <c r="L302" s="177"/>
      <c r="M302" s="182"/>
      <c r="N302" s="183"/>
      <c r="O302" s="183"/>
      <c r="P302" s="183"/>
      <c r="Q302" s="183"/>
      <c r="R302" s="183"/>
      <c r="S302" s="183"/>
      <c r="T302" s="184"/>
      <c r="AT302" s="178" t="s">
        <v>249</v>
      </c>
      <c r="AU302" s="178" t="s">
        <v>79</v>
      </c>
      <c r="AV302" s="14" t="s">
        <v>79</v>
      </c>
      <c r="AW302" s="14" t="s">
        <v>32</v>
      </c>
      <c r="AX302" s="14" t="s">
        <v>70</v>
      </c>
      <c r="AY302" s="178" t="s">
        <v>121</v>
      </c>
    </row>
    <row r="303" spans="1:65" s="15" customFormat="1">
      <c r="B303" s="185"/>
      <c r="D303" s="158" t="s">
        <v>249</v>
      </c>
      <c r="E303" s="186" t="s">
        <v>3</v>
      </c>
      <c r="F303" s="187" t="s">
        <v>253</v>
      </c>
      <c r="H303" s="188">
        <v>22.74</v>
      </c>
      <c r="I303" s="189"/>
      <c r="L303" s="185"/>
      <c r="M303" s="190"/>
      <c r="N303" s="191"/>
      <c r="O303" s="191"/>
      <c r="P303" s="191"/>
      <c r="Q303" s="191"/>
      <c r="R303" s="191"/>
      <c r="S303" s="191"/>
      <c r="T303" s="192"/>
      <c r="AT303" s="186" t="s">
        <v>249</v>
      </c>
      <c r="AU303" s="186" t="s">
        <v>79</v>
      </c>
      <c r="AV303" s="15" t="s">
        <v>120</v>
      </c>
      <c r="AW303" s="15" t="s">
        <v>32</v>
      </c>
      <c r="AX303" s="15" t="s">
        <v>77</v>
      </c>
      <c r="AY303" s="186" t="s">
        <v>121</v>
      </c>
    </row>
    <row r="304" spans="1:65" s="2" customFormat="1" ht="16.5" customHeight="1">
      <c r="A304" s="34"/>
      <c r="B304" s="144"/>
      <c r="C304" s="145" t="s">
        <v>392</v>
      </c>
      <c r="D304" s="145" t="s">
        <v>123</v>
      </c>
      <c r="E304" s="146" t="s">
        <v>771</v>
      </c>
      <c r="F304" s="147" t="s">
        <v>772</v>
      </c>
      <c r="G304" s="148" t="s">
        <v>297</v>
      </c>
      <c r="H304" s="149">
        <v>3.169</v>
      </c>
      <c r="I304" s="150"/>
      <c r="J304" s="151">
        <f>ROUND(I304*H304,2)</f>
        <v>0</v>
      </c>
      <c r="K304" s="147" t="s">
        <v>244</v>
      </c>
      <c r="L304" s="35"/>
      <c r="M304" s="152" t="s">
        <v>3</v>
      </c>
      <c r="N304" s="153" t="s">
        <v>41</v>
      </c>
      <c r="O304" s="55"/>
      <c r="P304" s="154">
        <f>O304*H304</f>
        <v>0</v>
      </c>
      <c r="Q304" s="154">
        <v>0.12171</v>
      </c>
      <c r="R304" s="154">
        <f>Q304*H304</f>
        <v>0.38569899000000002</v>
      </c>
      <c r="S304" s="154">
        <v>2.4</v>
      </c>
      <c r="T304" s="155">
        <f>S304*H304</f>
        <v>7.6055999999999999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56" t="s">
        <v>120</v>
      </c>
      <c r="AT304" s="156" t="s">
        <v>123</v>
      </c>
      <c r="AU304" s="156" t="s">
        <v>79</v>
      </c>
      <c r="AY304" s="19" t="s">
        <v>121</v>
      </c>
      <c r="BE304" s="157">
        <f>IF(N304="základní",J304,0)</f>
        <v>0</v>
      </c>
      <c r="BF304" s="157">
        <f>IF(N304="snížená",J304,0)</f>
        <v>0</v>
      </c>
      <c r="BG304" s="157">
        <f>IF(N304="zákl. přenesená",J304,0)</f>
        <v>0</v>
      </c>
      <c r="BH304" s="157">
        <f>IF(N304="sníž. přenesená",J304,0)</f>
        <v>0</v>
      </c>
      <c r="BI304" s="157">
        <f>IF(N304="nulová",J304,0)</f>
        <v>0</v>
      </c>
      <c r="BJ304" s="19" t="s">
        <v>77</v>
      </c>
      <c r="BK304" s="157">
        <f>ROUND(I304*H304,2)</f>
        <v>0</v>
      </c>
      <c r="BL304" s="19" t="s">
        <v>120</v>
      </c>
      <c r="BM304" s="156" t="s">
        <v>773</v>
      </c>
    </row>
    <row r="305" spans="1:65" s="2" customFormat="1" ht="19.5">
      <c r="A305" s="34"/>
      <c r="B305" s="35"/>
      <c r="C305" s="34"/>
      <c r="D305" s="158" t="s">
        <v>129</v>
      </c>
      <c r="E305" s="34"/>
      <c r="F305" s="159" t="s">
        <v>774</v>
      </c>
      <c r="G305" s="34"/>
      <c r="H305" s="34"/>
      <c r="I305" s="160"/>
      <c r="J305" s="34"/>
      <c r="K305" s="34"/>
      <c r="L305" s="35"/>
      <c r="M305" s="161"/>
      <c r="N305" s="162"/>
      <c r="O305" s="55"/>
      <c r="P305" s="55"/>
      <c r="Q305" s="55"/>
      <c r="R305" s="55"/>
      <c r="S305" s="55"/>
      <c r="T305" s="56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9" t="s">
        <v>129</v>
      </c>
      <c r="AU305" s="19" t="s">
        <v>79</v>
      </c>
    </row>
    <row r="306" spans="1:65" s="2" customFormat="1">
      <c r="A306" s="34"/>
      <c r="B306" s="35"/>
      <c r="C306" s="34"/>
      <c r="D306" s="168" t="s">
        <v>247</v>
      </c>
      <c r="E306" s="34"/>
      <c r="F306" s="169" t="s">
        <v>775</v>
      </c>
      <c r="G306" s="34"/>
      <c r="H306" s="34"/>
      <c r="I306" s="160"/>
      <c r="J306" s="34"/>
      <c r="K306" s="34"/>
      <c r="L306" s="35"/>
      <c r="M306" s="161"/>
      <c r="N306" s="162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9" t="s">
        <v>247</v>
      </c>
      <c r="AU306" s="19" t="s">
        <v>79</v>
      </c>
    </row>
    <row r="307" spans="1:65" s="13" customFormat="1">
      <c r="B307" s="170"/>
      <c r="D307" s="158" t="s">
        <v>249</v>
      </c>
      <c r="E307" s="171" t="s">
        <v>3</v>
      </c>
      <c r="F307" s="172" t="s">
        <v>776</v>
      </c>
      <c r="H307" s="171" t="s">
        <v>3</v>
      </c>
      <c r="I307" s="173"/>
      <c r="L307" s="170"/>
      <c r="M307" s="174"/>
      <c r="N307" s="175"/>
      <c r="O307" s="175"/>
      <c r="P307" s="175"/>
      <c r="Q307" s="175"/>
      <c r="R307" s="175"/>
      <c r="S307" s="175"/>
      <c r="T307" s="176"/>
      <c r="AT307" s="171" t="s">
        <v>249</v>
      </c>
      <c r="AU307" s="171" t="s">
        <v>79</v>
      </c>
      <c r="AV307" s="13" t="s">
        <v>77</v>
      </c>
      <c r="AW307" s="13" t="s">
        <v>32</v>
      </c>
      <c r="AX307" s="13" t="s">
        <v>70</v>
      </c>
      <c r="AY307" s="171" t="s">
        <v>121</v>
      </c>
    </row>
    <row r="308" spans="1:65" s="13" customFormat="1">
      <c r="B308" s="170"/>
      <c r="D308" s="158" t="s">
        <v>249</v>
      </c>
      <c r="E308" s="171" t="s">
        <v>3</v>
      </c>
      <c r="F308" s="172" t="s">
        <v>777</v>
      </c>
      <c r="H308" s="171" t="s">
        <v>3</v>
      </c>
      <c r="I308" s="173"/>
      <c r="L308" s="170"/>
      <c r="M308" s="174"/>
      <c r="N308" s="175"/>
      <c r="O308" s="175"/>
      <c r="P308" s="175"/>
      <c r="Q308" s="175"/>
      <c r="R308" s="175"/>
      <c r="S308" s="175"/>
      <c r="T308" s="176"/>
      <c r="AT308" s="171" t="s">
        <v>249</v>
      </c>
      <c r="AU308" s="171" t="s">
        <v>79</v>
      </c>
      <c r="AV308" s="13" t="s">
        <v>77</v>
      </c>
      <c r="AW308" s="13" t="s">
        <v>32</v>
      </c>
      <c r="AX308" s="13" t="s">
        <v>70</v>
      </c>
      <c r="AY308" s="171" t="s">
        <v>121</v>
      </c>
    </row>
    <row r="309" spans="1:65" s="14" customFormat="1">
      <c r="B309" s="177"/>
      <c r="D309" s="158" t="s">
        <v>249</v>
      </c>
      <c r="E309" s="178" t="s">
        <v>3</v>
      </c>
      <c r="F309" s="179" t="s">
        <v>778</v>
      </c>
      <c r="H309" s="180">
        <v>3.169</v>
      </c>
      <c r="I309" s="181"/>
      <c r="L309" s="177"/>
      <c r="M309" s="182"/>
      <c r="N309" s="183"/>
      <c r="O309" s="183"/>
      <c r="P309" s="183"/>
      <c r="Q309" s="183"/>
      <c r="R309" s="183"/>
      <c r="S309" s="183"/>
      <c r="T309" s="184"/>
      <c r="AT309" s="178" t="s">
        <v>249</v>
      </c>
      <c r="AU309" s="178" t="s">
        <v>79</v>
      </c>
      <c r="AV309" s="14" t="s">
        <v>79</v>
      </c>
      <c r="AW309" s="14" t="s">
        <v>32</v>
      </c>
      <c r="AX309" s="14" t="s">
        <v>77</v>
      </c>
      <c r="AY309" s="178" t="s">
        <v>121</v>
      </c>
    </row>
    <row r="310" spans="1:65" s="2" customFormat="1" ht="24.2" customHeight="1">
      <c r="A310" s="34"/>
      <c r="B310" s="144"/>
      <c r="C310" s="145" t="s">
        <v>398</v>
      </c>
      <c r="D310" s="145" t="s">
        <v>123</v>
      </c>
      <c r="E310" s="146" t="s">
        <v>779</v>
      </c>
      <c r="F310" s="147" t="s">
        <v>780</v>
      </c>
      <c r="G310" s="148" t="s">
        <v>499</v>
      </c>
      <c r="H310" s="149">
        <v>797.82399999999996</v>
      </c>
      <c r="I310" s="150"/>
      <c r="J310" s="151">
        <f>ROUND(I310*H310,2)</f>
        <v>0</v>
      </c>
      <c r="K310" s="147" t="s">
        <v>244</v>
      </c>
      <c r="L310" s="35"/>
      <c r="M310" s="152" t="s">
        <v>3</v>
      </c>
      <c r="N310" s="153" t="s">
        <v>41</v>
      </c>
      <c r="O310" s="55"/>
      <c r="P310" s="154">
        <f>O310*H310</f>
        <v>0</v>
      </c>
      <c r="Q310" s="154">
        <v>0</v>
      </c>
      <c r="R310" s="154">
        <f>Q310*H310</f>
        <v>0</v>
      </c>
      <c r="S310" s="154">
        <v>1E-3</v>
      </c>
      <c r="T310" s="155">
        <f>S310*H310</f>
        <v>0.79782399999999998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56" t="s">
        <v>120</v>
      </c>
      <c r="AT310" s="156" t="s">
        <v>123</v>
      </c>
      <c r="AU310" s="156" t="s">
        <v>79</v>
      </c>
      <c r="AY310" s="19" t="s">
        <v>121</v>
      </c>
      <c r="BE310" s="157">
        <f>IF(N310="základní",J310,0)</f>
        <v>0</v>
      </c>
      <c r="BF310" s="157">
        <f>IF(N310="snížená",J310,0)</f>
        <v>0</v>
      </c>
      <c r="BG310" s="157">
        <f>IF(N310="zákl. přenesená",J310,0)</f>
        <v>0</v>
      </c>
      <c r="BH310" s="157">
        <f>IF(N310="sníž. přenesená",J310,0)</f>
        <v>0</v>
      </c>
      <c r="BI310" s="157">
        <f>IF(N310="nulová",J310,0)</f>
        <v>0</v>
      </c>
      <c r="BJ310" s="19" t="s">
        <v>77</v>
      </c>
      <c r="BK310" s="157">
        <f>ROUND(I310*H310,2)</f>
        <v>0</v>
      </c>
      <c r="BL310" s="19" t="s">
        <v>120</v>
      </c>
      <c r="BM310" s="156" t="s">
        <v>781</v>
      </c>
    </row>
    <row r="311" spans="1:65" s="2" customFormat="1" ht="48.75">
      <c r="A311" s="34"/>
      <c r="B311" s="35"/>
      <c r="C311" s="34"/>
      <c r="D311" s="158" t="s">
        <v>129</v>
      </c>
      <c r="E311" s="34"/>
      <c r="F311" s="159" t="s">
        <v>782</v>
      </c>
      <c r="G311" s="34"/>
      <c r="H311" s="34"/>
      <c r="I311" s="160"/>
      <c r="J311" s="34"/>
      <c r="K311" s="34"/>
      <c r="L311" s="35"/>
      <c r="M311" s="161"/>
      <c r="N311" s="162"/>
      <c r="O311" s="55"/>
      <c r="P311" s="55"/>
      <c r="Q311" s="55"/>
      <c r="R311" s="55"/>
      <c r="S311" s="55"/>
      <c r="T311" s="56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9" t="s">
        <v>129</v>
      </c>
      <c r="AU311" s="19" t="s">
        <v>79</v>
      </c>
    </row>
    <row r="312" spans="1:65" s="2" customFormat="1">
      <c r="A312" s="34"/>
      <c r="B312" s="35"/>
      <c r="C312" s="34"/>
      <c r="D312" s="168" t="s">
        <v>247</v>
      </c>
      <c r="E312" s="34"/>
      <c r="F312" s="169" t="s">
        <v>783</v>
      </c>
      <c r="G312" s="34"/>
      <c r="H312" s="34"/>
      <c r="I312" s="160"/>
      <c r="J312" s="34"/>
      <c r="K312" s="34"/>
      <c r="L312" s="35"/>
      <c r="M312" s="161"/>
      <c r="N312" s="162"/>
      <c r="O312" s="55"/>
      <c r="P312" s="55"/>
      <c r="Q312" s="55"/>
      <c r="R312" s="55"/>
      <c r="S312" s="55"/>
      <c r="T312" s="5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247</v>
      </c>
      <c r="AU312" s="19" t="s">
        <v>79</v>
      </c>
    </row>
    <row r="313" spans="1:65" s="13" customFormat="1" ht="22.5">
      <c r="B313" s="170"/>
      <c r="D313" s="158" t="s">
        <v>249</v>
      </c>
      <c r="E313" s="171" t="s">
        <v>3</v>
      </c>
      <c r="F313" s="172" t="s">
        <v>784</v>
      </c>
      <c r="H313" s="171" t="s">
        <v>3</v>
      </c>
      <c r="I313" s="173"/>
      <c r="L313" s="170"/>
      <c r="M313" s="174"/>
      <c r="N313" s="175"/>
      <c r="O313" s="175"/>
      <c r="P313" s="175"/>
      <c r="Q313" s="175"/>
      <c r="R313" s="175"/>
      <c r="S313" s="175"/>
      <c r="T313" s="176"/>
      <c r="AT313" s="171" t="s">
        <v>249</v>
      </c>
      <c r="AU313" s="171" t="s">
        <v>79</v>
      </c>
      <c r="AV313" s="13" t="s">
        <v>77</v>
      </c>
      <c r="AW313" s="13" t="s">
        <v>32</v>
      </c>
      <c r="AX313" s="13" t="s">
        <v>70</v>
      </c>
      <c r="AY313" s="171" t="s">
        <v>121</v>
      </c>
    </row>
    <row r="314" spans="1:65" s="13" customFormat="1">
      <c r="B314" s="170"/>
      <c r="D314" s="158" t="s">
        <v>249</v>
      </c>
      <c r="E314" s="171" t="s">
        <v>3</v>
      </c>
      <c r="F314" s="172" t="s">
        <v>785</v>
      </c>
      <c r="H314" s="171" t="s">
        <v>3</v>
      </c>
      <c r="I314" s="173"/>
      <c r="L314" s="170"/>
      <c r="M314" s="174"/>
      <c r="N314" s="175"/>
      <c r="O314" s="175"/>
      <c r="P314" s="175"/>
      <c r="Q314" s="175"/>
      <c r="R314" s="175"/>
      <c r="S314" s="175"/>
      <c r="T314" s="176"/>
      <c r="AT314" s="171" t="s">
        <v>249</v>
      </c>
      <c r="AU314" s="171" t="s">
        <v>79</v>
      </c>
      <c r="AV314" s="13" t="s">
        <v>77</v>
      </c>
      <c r="AW314" s="13" t="s">
        <v>32</v>
      </c>
      <c r="AX314" s="13" t="s">
        <v>70</v>
      </c>
      <c r="AY314" s="171" t="s">
        <v>121</v>
      </c>
    </row>
    <row r="315" spans="1:65" s="14" customFormat="1">
      <c r="B315" s="177"/>
      <c r="D315" s="158" t="s">
        <v>249</v>
      </c>
      <c r="E315" s="178" t="s">
        <v>3</v>
      </c>
      <c r="F315" s="179" t="s">
        <v>786</v>
      </c>
      <c r="H315" s="180">
        <v>797.82399999999996</v>
      </c>
      <c r="I315" s="181"/>
      <c r="L315" s="177"/>
      <c r="M315" s="182"/>
      <c r="N315" s="183"/>
      <c r="O315" s="183"/>
      <c r="P315" s="183"/>
      <c r="Q315" s="183"/>
      <c r="R315" s="183"/>
      <c r="S315" s="183"/>
      <c r="T315" s="184"/>
      <c r="AT315" s="178" t="s">
        <v>249</v>
      </c>
      <c r="AU315" s="178" t="s">
        <v>79</v>
      </c>
      <c r="AV315" s="14" t="s">
        <v>79</v>
      </c>
      <c r="AW315" s="14" t="s">
        <v>32</v>
      </c>
      <c r="AX315" s="14" t="s">
        <v>77</v>
      </c>
      <c r="AY315" s="178" t="s">
        <v>121</v>
      </c>
    </row>
    <row r="316" spans="1:65" s="2" customFormat="1" ht="24.2" customHeight="1">
      <c r="A316" s="34"/>
      <c r="B316" s="144"/>
      <c r="C316" s="145" t="s">
        <v>404</v>
      </c>
      <c r="D316" s="145" t="s">
        <v>123</v>
      </c>
      <c r="E316" s="146" t="s">
        <v>787</v>
      </c>
      <c r="F316" s="147" t="s">
        <v>788</v>
      </c>
      <c r="G316" s="148" t="s">
        <v>199</v>
      </c>
      <c r="H316" s="149">
        <v>4</v>
      </c>
      <c r="I316" s="150"/>
      <c r="J316" s="151">
        <f>ROUND(I316*H316,2)</f>
        <v>0</v>
      </c>
      <c r="K316" s="147" t="s">
        <v>244</v>
      </c>
      <c r="L316" s="35"/>
      <c r="M316" s="152" t="s">
        <v>3</v>
      </c>
      <c r="N316" s="153" t="s">
        <v>41</v>
      </c>
      <c r="O316" s="55"/>
      <c r="P316" s="154">
        <f>O316*H316</f>
        <v>0</v>
      </c>
      <c r="Q316" s="154">
        <v>0</v>
      </c>
      <c r="R316" s="154">
        <f>Q316*H316</f>
        <v>0</v>
      </c>
      <c r="S316" s="154">
        <v>4.0000000000000001E-3</v>
      </c>
      <c r="T316" s="155">
        <f>S316*H316</f>
        <v>1.6E-2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56" t="s">
        <v>120</v>
      </c>
      <c r="AT316" s="156" t="s">
        <v>123</v>
      </c>
      <c r="AU316" s="156" t="s">
        <v>79</v>
      </c>
      <c r="AY316" s="19" t="s">
        <v>121</v>
      </c>
      <c r="BE316" s="157">
        <f>IF(N316="základní",J316,0)</f>
        <v>0</v>
      </c>
      <c r="BF316" s="157">
        <f>IF(N316="snížená",J316,0)</f>
        <v>0</v>
      </c>
      <c r="BG316" s="157">
        <f>IF(N316="zákl. přenesená",J316,0)</f>
        <v>0</v>
      </c>
      <c r="BH316" s="157">
        <f>IF(N316="sníž. přenesená",J316,0)</f>
        <v>0</v>
      </c>
      <c r="BI316" s="157">
        <f>IF(N316="nulová",J316,0)</f>
        <v>0</v>
      </c>
      <c r="BJ316" s="19" t="s">
        <v>77</v>
      </c>
      <c r="BK316" s="157">
        <f>ROUND(I316*H316,2)</f>
        <v>0</v>
      </c>
      <c r="BL316" s="19" t="s">
        <v>120</v>
      </c>
      <c r="BM316" s="156" t="s">
        <v>789</v>
      </c>
    </row>
    <row r="317" spans="1:65" s="2" customFormat="1" ht="29.25">
      <c r="A317" s="34"/>
      <c r="B317" s="35"/>
      <c r="C317" s="34"/>
      <c r="D317" s="158" t="s">
        <v>129</v>
      </c>
      <c r="E317" s="34"/>
      <c r="F317" s="159" t="s">
        <v>790</v>
      </c>
      <c r="G317" s="34"/>
      <c r="H317" s="34"/>
      <c r="I317" s="160"/>
      <c r="J317" s="34"/>
      <c r="K317" s="34"/>
      <c r="L317" s="35"/>
      <c r="M317" s="161"/>
      <c r="N317" s="162"/>
      <c r="O317" s="55"/>
      <c r="P317" s="55"/>
      <c r="Q317" s="55"/>
      <c r="R317" s="55"/>
      <c r="S317" s="55"/>
      <c r="T317" s="56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9" t="s">
        <v>129</v>
      </c>
      <c r="AU317" s="19" t="s">
        <v>79</v>
      </c>
    </row>
    <row r="318" spans="1:65" s="2" customFormat="1">
      <c r="A318" s="34"/>
      <c r="B318" s="35"/>
      <c r="C318" s="34"/>
      <c r="D318" s="168" t="s">
        <v>247</v>
      </c>
      <c r="E318" s="34"/>
      <c r="F318" s="169" t="s">
        <v>791</v>
      </c>
      <c r="G318" s="34"/>
      <c r="H318" s="34"/>
      <c r="I318" s="160"/>
      <c r="J318" s="34"/>
      <c r="K318" s="34"/>
      <c r="L318" s="35"/>
      <c r="M318" s="161"/>
      <c r="N318" s="162"/>
      <c r="O318" s="55"/>
      <c r="P318" s="55"/>
      <c r="Q318" s="55"/>
      <c r="R318" s="55"/>
      <c r="S318" s="55"/>
      <c r="T318" s="56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9" t="s">
        <v>247</v>
      </c>
      <c r="AU318" s="19" t="s">
        <v>79</v>
      </c>
    </row>
    <row r="319" spans="1:65" s="13" customFormat="1">
      <c r="B319" s="170"/>
      <c r="D319" s="158" t="s">
        <v>249</v>
      </c>
      <c r="E319" s="171" t="s">
        <v>3</v>
      </c>
      <c r="F319" s="172" t="s">
        <v>792</v>
      </c>
      <c r="H319" s="171" t="s">
        <v>3</v>
      </c>
      <c r="I319" s="173"/>
      <c r="L319" s="170"/>
      <c r="M319" s="174"/>
      <c r="N319" s="175"/>
      <c r="O319" s="175"/>
      <c r="P319" s="175"/>
      <c r="Q319" s="175"/>
      <c r="R319" s="175"/>
      <c r="S319" s="175"/>
      <c r="T319" s="176"/>
      <c r="AT319" s="171" t="s">
        <v>249</v>
      </c>
      <c r="AU319" s="171" t="s">
        <v>79</v>
      </c>
      <c r="AV319" s="13" t="s">
        <v>77</v>
      </c>
      <c r="AW319" s="13" t="s">
        <v>32</v>
      </c>
      <c r="AX319" s="13" t="s">
        <v>70</v>
      </c>
      <c r="AY319" s="171" t="s">
        <v>121</v>
      </c>
    </row>
    <row r="320" spans="1:65" s="14" customFormat="1">
      <c r="B320" s="177"/>
      <c r="D320" s="158" t="s">
        <v>249</v>
      </c>
      <c r="E320" s="178" t="s">
        <v>3</v>
      </c>
      <c r="F320" s="179" t="s">
        <v>793</v>
      </c>
      <c r="H320" s="180">
        <v>4</v>
      </c>
      <c r="I320" s="181"/>
      <c r="L320" s="177"/>
      <c r="M320" s="182"/>
      <c r="N320" s="183"/>
      <c r="O320" s="183"/>
      <c r="P320" s="183"/>
      <c r="Q320" s="183"/>
      <c r="R320" s="183"/>
      <c r="S320" s="183"/>
      <c r="T320" s="184"/>
      <c r="AT320" s="178" t="s">
        <v>249</v>
      </c>
      <c r="AU320" s="178" t="s">
        <v>79</v>
      </c>
      <c r="AV320" s="14" t="s">
        <v>79</v>
      </c>
      <c r="AW320" s="14" t="s">
        <v>32</v>
      </c>
      <c r="AX320" s="14" t="s">
        <v>77</v>
      </c>
      <c r="AY320" s="178" t="s">
        <v>121</v>
      </c>
    </row>
    <row r="321" spans="1:65" s="2" customFormat="1" ht="16.5" customHeight="1">
      <c r="A321" s="34"/>
      <c r="B321" s="144"/>
      <c r="C321" s="145" t="s">
        <v>410</v>
      </c>
      <c r="D321" s="145" t="s">
        <v>123</v>
      </c>
      <c r="E321" s="146" t="s">
        <v>794</v>
      </c>
      <c r="F321" s="147" t="s">
        <v>795</v>
      </c>
      <c r="G321" s="148" t="s">
        <v>644</v>
      </c>
      <c r="H321" s="149">
        <v>8.8000000000000007</v>
      </c>
      <c r="I321" s="150"/>
      <c r="J321" s="151">
        <f>ROUND(I321*H321,2)</f>
        <v>0</v>
      </c>
      <c r="K321" s="147" t="s">
        <v>244</v>
      </c>
      <c r="L321" s="35"/>
      <c r="M321" s="152" t="s">
        <v>3</v>
      </c>
      <c r="N321" s="153" t="s">
        <v>41</v>
      </c>
      <c r="O321" s="55"/>
      <c r="P321" s="154">
        <f>O321*H321</f>
        <v>0</v>
      </c>
      <c r="Q321" s="154">
        <v>8.0000000000000007E-5</v>
      </c>
      <c r="R321" s="154">
        <f>Q321*H321</f>
        <v>7.0400000000000009E-4</v>
      </c>
      <c r="S321" s="154">
        <v>1.7999999999999999E-2</v>
      </c>
      <c r="T321" s="155">
        <f>S321*H321</f>
        <v>0.15840000000000001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56" t="s">
        <v>120</v>
      </c>
      <c r="AT321" s="156" t="s">
        <v>123</v>
      </c>
      <c r="AU321" s="156" t="s">
        <v>79</v>
      </c>
      <c r="AY321" s="19" t="s">
        <v>121</v>
      </c>
      <c r="BE321" s="157">
        <f>IF(N321="základní",J321,0)</f>
        <v>0</v>
      </c>
      <c r="BF321" s="157">
        <f>IF(N321="snížená",J321,0)</f>
        <v>0</v>
      </c>
      <c r="BG321" s="157">
        <f>IF(N321="zákl. přenesená",J321,0)</f>
        <v>0</v>
      </c>
      <c r="BH321" s="157">
        <f>IF(N321="sníž. přenesená",J321,0)</f>
        <v>0</v>
      </c>
      <c r="BI321" s="157">
        <f>IF(N321="nulová",J321,0)</f>
        <v>0</v>
      </c>
      <c r="BJ321" s="19" t="s">
        <v>77</v>
      </c>
      <c r="BK321" s="157">
        <f>ROUND(I321*H321,2)</f>
        <v>0</v>
      </c>
      <c r="BL321" s="19" t="s">
        <v>120</v>
      </c>
      <c r="BM321" s="156" t="s">
        <v>796</v>
      </c>
    </row>
    <row r="322" spans="1:65" s="2" customFormat="1" ht="19.5">
      <c r="A322" s="34"/>
      <c r="B322" s="35"/>
      <c r="C322" s="34"/>
      <c r="D322" s="158" t="s">
        <v>129</v>
      </c>
      <c r="E322" s="34"/>
      <c r="F322" s="159" t="s">
        <v>797</v>
      </c>
      <c r="G322" s="34"/>
      <c r="H322" s="34"/>
      <c r="I322" s="160"/>
      <c r="J322" s="34"/>
      <c r="K322" s="34"/>
      <c r="L322" s="35"/>
      <c r="M322" s="161"/>
      <c r="N322" s="162"/>
      <c r="O322" s="55"/>
      <c r="P322" s="55"/>
      <c r="Q322" s="55"/>
      <c r="R322" s="55"/>
      <c r="S322" s="55"/>
      <c r="T322" s="56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9" t="s">
        <v>129</v>
      </c>
      <c r="AU322" s="19" t="s">
        <v>79</v>
      </c>
    </row>
    <row r="323" spans="1:65" s="2" customFormat="1">
      <c r="A323" s="34"/>
      <c r="B323" s="35"/>
      <c r="C323" s="34"/>
      <c r="D323" s="168" t="s">
        <v>247</v>
      </c>
      <c r="E323" s="34"/>
      <c r="F323" s="169" t="s">
        <v>798</v>
      </c>
      <c r="G323" s="34"/>
      <c r="H323" s="34"/>
      <c r="I323" s="160"/>
      <c r="J323" s="34"/>
      <c r="K323" s="34"/>
      <c r="L323" s="35"/>
      <c r="M323" s="161"/>
      <c r="N323" s="162"/>
      <c r="O323" s="55"/>
      <c r="P323" s="55"/>
      <c r="Q323" s="55"/>
      <c r="R323" s="55"/>
      <c r="S323" s="55"/>
      <c r="T323" s="56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247</v>
      </c>
      <c r="AU323" s="19" t="s">
        <v>79</v>
      </c>
    </row>
    <row r="324" spans="1:65" s="13" customFormat="1" ht="22.5">
      <c r="B324" s="170"/>
      <c r="D324" s="158" t="s">
        <v>249</v>
      </c>
      <c r="E324" s="171" t="s">
        <v>3</v>
      </c>
      <c r="F324" s="172" t="s">
        <v>799</v>
      </c>
      <c r="H324" s="171" t="s">
        <v>3</v>
      </c>
      <c r="I324" s="173"/>
      <c r="L324" s="170"/>
      <c r="M324" s="174"/>
      <c r="N324" s="175"/>
      <c r="O324" s="175"/>
      <c r="P324" s="175"/>
      <c r="Q324" s="175"/>
      <c r="R324" s="175"/>
      <c r="S324" s="175"/>
      <c r="T324" s="176"/>
      <c r="AT324" s="171" t="s">
        <v>249</v>
      </c>
      <c r="AU324" s="171" t="s">
        <v>79</v>
      </c>
      <c r="AV324" s="13" t="s">
        <v>77</v>
      </c>
      <c r="AW324" s="13" t="s">
        <v>32</v>
      </c>
      <c r="AX324" s="13" t="s">
        <v>70</v>
      </c>
      <c r="AY324" s="171" t="s">
        <v>121</v>
      </c>
    </row>
    <row r="325" spans="1:65" s="13" customFormat="1">
      <c r="B325" s="170"/>
      <c r="D325" s="158" t="s">
        <v>249</v>
      </c>
      <c r="E325" s="171" t="s">
        <v>3</v>
      </c>
      <c r="F325" s="172" t="s">
        <v>800</v>
      </c>
      <c r="H325" s="171" t="s">
        <v>3</v>
      </c>
      <c r="I325" s="173"/>
      <c r="L325" s="170"/>
      <c r="M325" s="174"/>
      <c r="N325" s="175"/>
      <c r="O325" s="175"/>
      <c r="P325" s="175"/>
      <c r="Q325" s="175"/>
      <c r="R325" s="175"/>
      <c r="S325" s="175"/>
      <c r="T325" s="176"/>
      <c r="AT325" s="171" t="s">
        <v>249</v>
      </c>
      <c r="AU325" s="171" t="s">
        <v>79</v>
      </c>
      <c r="AV325" s="13" t="s">
        <v>77</v>
      </c>
      <c r="AW325" s="13" t="s">
        <v>32</v>
      </c>
      <c r="AX325" s="13" t="s">
        <v>70</v>
      </c>
      <c r="AY325" s="171" t="s">
        <v>121</v>
      </c>
    </row>
    <row r="326" spans="1:65" s="13" customFormat="1">
      <c r="B326" s="170"/>
      <c r="D326" s="158" t="s">
        <v>249</v>
      </c>
      <c r="E326" s="171" t="s">
        <v>3</v>
      </c>
      <c r="F326" s="172" t="s">
        <v>801</v>
      </c>
      <c r="H326" s="171" t="s">
        <v>3</v>
      </c>
      <c r="I326" s="173"/>
      <c r="L326" s="170"/>
      <c r="M326" s="174"/>
      <c r="N326" s="175"/>
      <c r="O326" s="175"/>
      <c r="P326" s="175"/>
      <c r="Q326" s="175"/>
      <c r="R326" s="175"/>
      <c r="S326" s="175"/>
      <c r="T326" s="176"/>
      <c r="AT326" s="171" t="s">
        <v>249</v>
      </c>
      <c r="AU326" s="171" t="s">
        <v>79</v>
      </c>
      <c r="AV326" s="13" t="s">
        <v>77</v>
      </c>
      <c r="AW326" s="13" t="s">
        <v>32</v>
      </c>
      <c r="AX326" s="13" t="s">
        <v>70</v>
      </c>
      <c r="AY326" s="171" t="s">
        <v>121</v>
      </c>
    </row>
    <row r="327" spans="1:65" s="13" customFormat="1">
      <c r="B327" s="170"/>
      <c r="D327" s="158" t="s">
        <v>249</v>
      </c>
      <c r="E327" s="171" t="s">
        <v>3</v>
      </c>
      <c r="F327" s="172" t="s">
        <v>802</v>
      </c>
      <c r="H327" s="171" t="s">
        <v>3</v>
      </c>
      <c r="I327" s="173"/>
      <c r="L327" s="170"/>
      <c r="M327" s="174"/>
      <c r="N327" s="175"/>
      <c r="O327" s="175"/>
      <c r="P327" s="175"/>
      <c r="Q327" s="175"/>
      <c r="R327" s="175"/>
      <c r="S327" s="175"/>
      <c r="T327" s="176"/>
      <c r="AT327" s="171" t="s">
        <v>249</v>
      </c>
      <c r="AU327" s="171" t="s">
        <v>79</v>
      </c>
      <c r="AV327" s="13" t="s">
        <v>77</v>
      </c>
      <c r="AW327" s="13" t="s">
        <v>32</v>
      </c>
      <c r="AX327" s="13" t="s">
        <v>70</v>
      </c>
      <c r="AY327" s="171" t="s">
        <v>121</v>
      </c>
    </row>
    <row r="328" spans="1:65" s="14" customFormat="1">
      <c r="B328" s="177"/>
      <c r="D328" s="158" t="s">
        <v>249</v>
      </c>
      <c r="E328" s="178" t="s">
        <v>3</v>
      </c>
      <c r="F328" s="179" t="s">
        <v>803</v>
      </c>
      <c r="H328" s="180">
        <v>8.8000000000000007</v>
      </c>
      <c r="I328" s="181"/>
      <c r="L328" s="177"/>
      <c r="M328" s="182"/>
      <c r="N328" s="183"/>
      <c r="O328" s="183"/>
      <c r="P328" s="183"/>
      <c r="Q328" s="183"/>
      <c r="R328" s="183"/>
      <c r="S328" s="183"/>
      <c r="T328" s="184"/>
      <c r="AT328" s="178" t="s">
        <v>249</v>
      </c>
      <c r="AU328" s="178" t="s">
        <v>79</v>
      </c>
      <c r="AV328" s="14" t="s">
        <v>79</v>
      </c>
      <c r="AW328" s="14" t="s">
        <v>32</v>
      </c>
      <c r="AX328" s="14" t="s">
        <v>77</v>
      </c>
      <c r="AY328" s="178" t="s">
        <v>121</v>
      </c>
    </row>
    <row r="329" spans="1:65" s="12" customFormat="1" ht="22.9" customHeight="1">
      <c r="B329" s="131"/>
      <c r="D329" s="132" t="s">
        <v>69</v>
      </c>
      <c r="E329" s="142" t="s">
        <v>804</v>
      </c>
      <c r="F329" s="142" t="s">
        <v>805</v>
      </c>
      <c r="I329" s="134"/>
      <c r="J329" s="143">
        <f>BK329</f>
        <v>0</v>
      </c>
      <c r="L329" s="131"/>
      <c r="M329" s="136"/>
      <c r="N329" s="137"/>
      <c r="O329" s="137"/>
      <c r="P329" s="138">
        <f>SUM(P330:P373)</f>
        <v>0</v>
      </c>
      <c r="Q329" s="137"/>
      <c r="R329" s="138">
        <f>SUM(R330:R373)</f>
        <v>0</v>
      </c>
      <c r="S329" s="137"/>
      <c r="T329" s="139">
        <f>SUM(T330:T373)</f>
        <v>0</v>
      </c>
      <c r="AR329" s="132" t="s">
        <v>77</v>
      </c>
      <c r="AT329" s="140" t="s">
        <v>69</v>
      </c>
      <c r="AU329" s="140" t="s">
        <v>77</v>
      </c>
      <c r="AY329" s="132" t="s">
        <v>121</v>
      </c>
      <c r="BK329" s="141">
        <f>SUM(BK330:BK373)</f>
        <v>0</v>
      </c>
    </row>
    <row r="330" spans="1:65" s="2" customFormat="1" ht="24.2" customHeight="1">
      <c r="A330" s="34"/>
      <c r="B330" s="144"/>
      <c r="C330" s="145" t="s">
        <v>416</v>
      </c>
      <c r="D330" s="145" t="s">
        <v>123</v>
      </c>
      <c r="E330" s="146" t="s">
        <v>806</v>
      </c>
      <c r="F330" s="147" t="s">
        <v>807</v>
      </c>
      <c r="G330" s="148" t="s">
        <v>475</v>
      </c>
      <c r="H330" s="149">
        <v>230.976</v>
      </c>
      <c r="I330" s="150"/>
      <c r="J330" s="151">
        <f>ROUND(I330*H330,2)</f>
        <v>0</v>
      </c>
      <c r="K330" s="147" t="s">
        <v>244</v>
      </c>
      <c r="L330" s="35"/>
      <c r="M330" s="152" t="s">
        <v>3</v>
      </c>
      <c r="N330" s="153" t="s">
        <v>41</v>
      </c>
      <c r="O330" s="55"/>
      <c r="P330" s="154">
        <f>O330*H330</f>
        <v>0</v>
      </c>
      <c r="Q330" s="154">
        <v>0</v>
      </c>
      <c r="R330" s="154">
        <f>Q330*H330</f>
        <v>0</v>
      </c>
      <c r="S330" s="154">
        <v>0</v>
      </c>
      <c r="T330" s="155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56" t="s">
        <v>120</v>
      </c>
      <c r="AT330" s="156" t="s">
        <v>123</v>
      </c>
      <c r="AU330" s="156" t="s">
        <v>79</v>
      </c>
      <c r="AY330" s="19" t="s">
        <v>121</v>
      </c>
      <c r="BE330" s="157">
        <f>IF(N330="základní",J330,0)</f>
        <v>0</v>
      </c>
      <c r="BF330" s="157">
        <f>IF(N330="snížená",J330,0)</f>
        <v>0</v>
      </c>
      <c r="BG330" s="157">
        <f>IF(N330="zákl. přenesená",J330,0)</f>
        <v>0</v>
      </c>
      <c r="BH330" s="157">
        <f>IF(N330="sníž. přenesená",J330,0)</f>
        <v>0</v>
      </c>
      <c r="BI330" s="157">
        <f>IF(N330="nulová",J330,0)</f>
        <v>0</v>
      </c>
      <c r="BJ330" s="19" t="s">
        <v>77</v>
      </c>
      <c r="BK330" s="157">
        <f>ROUND(I330*H330,2)</f>
        <v>0</v>
      </c>
      <c r="BL330" s="19" t="s">
        <v>120</v>
      </c>
      <c r="BM330" s="156" t="s">
        <v>808</v>
      </c>
    </row>
    <row r="331" spans="1:65" s="2" customFormat="1" ht="19.5">
      <c r="A331" s="34"/>
      <c r="B331" s="35"/>
      <c r="C331" s="34"/>
      <c r="D331" s="158" t="s">
        <v>129</v>
      </c>
      <c r="E331" s="34"/>
      <c r="F331" s="159" t="s">
        <v>809</v>
      </c>
      <c r="G331" s="34"/>
      <c r="H331" s="34"/>
      <c r="I331" s="160"/>
      <c r="J331" s="34"/>
      <c r="K331" s="34"/>
      <c r="L331" s="35"/>
      <c r="M331" s="161"/>
      <c r="N331" s="162"/>
      <c r="O331" s="55"/>
      <c r="P331" s="55"/>
      <c r="Q331" s="55"/>
      <c r="R331" s="55"/>
      <c r="S331" s="55"/>
      <c r="T331" s="5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9" t="s">
        <v>129</v>
      </c>
      <c r="AU331" s="19" t="s">
        <v>79</v>
      </c>
    </row>
    <row r="332" spans="1:65" s="2" customFormat="1">
      <c r="A332" s="34"/>
      <c r="B332" s="35"/>
      <c r="C332" s="34"/>
      <c r="D332" s="168" t="s">
        <v>247</v>
      </c>
      <c r="E332" s="34"/>
      <c r="F332" s="169" t="s">
        <v>810</v>
      </c>
      <c r="G332" s="34"/>
      <c r="H332" s="34"/>
      <c r="I332" s="160"/>
      <c r="J332" s="34"/>
      <c r="K332" s="34"/>
      <c r="L332" s="35"/>
      <c r="M332" s="161"/>
      <c r="N332" s="162"/>
      <c r="O332" s="55"/>
      <c r="P332" s="55"/>
      <c r="Q332" s="55"/>
      <c r="R332" s="55"/>
      <c r="S332" s="55"/>
      <c r="T332" s="56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9" t="s">
        <v>247</v>
      </c>
      <c r="AU332" s="19" t="s">
        <v>79</v>
      </c>
    </row>
    <row r="333" spans="1:65" s="2" customFormat="1" ht="16.5" customHeight="1">
      <c r="A333" s="34"/>
      <c r="B333" s="144"/>
      <c r="C333" s="145" t="s">
        <v>422</v>
      </c>
      <c r="D333" s="145" t="s">
        <v>123</v>
      </c>
      <c r="E333" s="146" t="s">
        <v>811</v>
      </c>
      <c r="F333" s="147" t="s">
        <v>812</v>
      </c>
      <c r="G333" s="148" t="s">
        <v>475</v>
      </c>
      <c r="H333" s="149">
        <v>4388.5439999999999</v>
      </c>
      <c r="I333" s="150"/>
      <c r="J333" s="151">
        <f>ROUND(I333*H333,2)</f>
        <v>0</v>
      </c>
      <c r="K333" s="147" t="s">
        <v>244</v>
      </c>
      <c r="L333" s="35"/>
      <c r="M333" s="152" t="s">
        <v>3</v>
      </c>
      <c r="N333" s="153" t="s">
        <v>41</v>
      </c>
      <c r="O333" s="55"/>
      <c r="P333" s="154">
        <f>O333*H333</f>
        <v>0</v>
      </c>
      <c r="Q333" s="154">
        <v>0</v>
      </c>
      <c r="R333" s="154">
        <f>Q333*H333</f>
        <v>0</v>
      </c>
      <c r="S333" s="154">
        <v>0</v>
      </c>
      <c r="T333" s="155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56" t="s">
        <v>120</v>
      </c>
      <c r="AT333" s="156" t="s">
        <v>123</v>
      </c>
      <c r="AU333" s="156" t="s">
        <v>79</v>
      </c>
      <c r="AY333" s="19" t="s">
        <v>121</v>
      </c>
      <c r="BE333" s="157">
        <f>IF(N333="základní",J333,0)</f>
        <v>0</v>
      </c>
      <c r="BF333" s="157">
        <f>IF(N333="snížená",J333,0)</f>
        <v>0</v>
      </c>
      <c r="BG333" s="157">
        <f>IF(N333="zákl. přenesená",J333,0)</f>
        <v>0</v>
      </c>
      <c r="BH333" s="157">
        <f>IF(N333="sníž. přenesená",J333,0)</f>
        <v>0</v>
      </c>
      <c r="BI333" s="157">
        <f>IF(N333="nulová",J333,0)</f>
        <v>0</v>
      </c>
      <c r="BJ333" s="19" t="s">
        <v>77</v>
      </c>
      <c r="BK333" s="157">
        <f>ROUND(I333*H333,2)</f>
        <v>0</v>
      </c>
      <c r="BL333" s="19" t="s">
        <v>120</v>
      </c>
      <c r="BM333" s="156" t="s">
        <v>813</v>
      </c>
    </row>
    <row r="334" spans="1:65" s="2" customFormat="1" ht="29.25">
      <c r="A334" s="34"/>
      <c r="B334" s="35"/>
      <c r="C334" s="34"/>
      <c r="D334" s="158" t="s">
        <v>129</v>
      </c>
      <c r="E334" s="34"/>
      <c r="F334" s="159" t="s">
        <v>814</v>
      </c>
      <c r="G334" s="34"/>
      <c r="H334" s="34"/>
      <c r="I334" s="160"/>
      <c r="J334" s="34"/>
      <c r="K334" s="34"/>
      <c r="L334" s="35"/>
      <c r="M334" s="161"/>
      <c r="N334" s="162"/>
      <c r="O334" s="55"/>
      <c r="P334" s="55"/>
      <c r="Q334" s="55"/>
      <c r="R334" s="55"/>
      <c r="S334" s="55"/>
      <c r="T334" s="56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9" t="s">
        <v>129</v>
      </c>
      <c r="AU334" s="19" t="s">
        <v>79</v>
      </c>
    </row>
    <row r="335" spans="1:65" s="2" customFormat="1">
      <c r="A335" s="34"/>
      <c r="B335" s="35"/>
      <c r="C335" s="34"/>
      <c r="D335" s="168" t="s">
        <v>247</v>
      </c>
      <c r="E335" s="34"/>
      <c r="F335" s="169" t="s">
        <v>815</v>
      </c>
      <c r="G335" s="34"/>
      <c r="H335" s="34"/>
      <c r="I335" s="160"/>
      <c r="J335" s="34"/>
      <c r="K335" s="34"/>
      <c r="L335" s="35"/>
      <c r="M335" s="161"/>
      <c r="N335" s="162"/>
      <c r="O335" s="55"/>
      <c r="P335" s="55"/>
      <c r="Q335" s="55"/>
      <c r="R335" s="55"/>
      <c r="S335" s="55"/>
      <c r="T335" s="5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247</v>
      </c>
      <c r="AU335" s="19" t="s">
        <v>79</v>
      </c>
    </row>
    <row r="336" spans="1:65" s="14" customFormat="1">
      <c r="B336" s="177"/>
      <c r="D336" s="158" t="s">
        <v>249</v>
      </c>
      <c r="F336" s="179" t="s">
        <v>816</v>
      </c>
      <c r="H336" s="180">
        <v>4388.5439999999999</v>
      </c>
      <c r="I336" s="181"/>
      <c r="L336" s="177"/>
      <c r="M336" s="182"/>
      <c r="N336" s="183"/>
      <c r="O336" s="183"/>
      <c r="P336" s="183"/>
      <c r="Q336" s="183"/>
      <c r="R336" s="183"/>
      <c r="S336" s="183"/>
      <c r="T336" s="184"/>
      <c r="AT336" s="178" t="s">
        <v>249</v>
      </c>
      <c r="AU336" s="178" t="s">
        <v>79</v>
      </c>
      <c r="AV336" s="14" t="s">
        <v>79</v>
      </c>
      <c r="AW336" s="14" t="s">
        <v>4</v>
      </c>
      <c r="AX336" s="14" t="s">
        <v>77</v>
      </c>
      <c r="AY336" s="178" t="s">
        <v>121</v>
      </c>
    </row>
    <row r="337" spans="1:65" s="2" customFormat="1" ht="24.2" customHeight="1">
      <c r="A337" s="34"/>
      <c r="B337" s="144"/>
      <c r="C337" s="145" t="s">
        <v>428</v>
      </c>
      <c r="D337" s="145" t="s">
        <v>123</v>
      </c>
      <c r="E337" s="146" t="s">
        <v>817</v>
      </c>
      <c r="F337" s="147" t="s">
        <v>818</v>
      </c>
      <c r="G337" s="148" t="s">
        <v>475</v>
      </c>
      <c r="H337" s="149">
        <v>230.976</v>
      </c>
      <c r="I337" s="150"/>
      <c r="J337" s="151">
        <f>ROUND(I337*H337,2)</f>
        <v>0</v>
      </c>
      <c r="K337" s="147" t="s">
        <v>244</v>
      </c>
      <c r="L337" s="35"/>
      <c r="M337" s="152" t="s">
        <v>3</v>
      </c>
      <c r="N337" s="153" t="s">
        <v>41</v>
      </c>
      <c r="O337" s="55"/>
      <c r="P337" s="154">
        <f>O337*H337</f>
        <v>0</v>
      </c>
      <c r="Q337" s="154">
        <v>0</v>
      </c>
      <c r="R337" s="154">
        <f>Q337*H337</f>
        <v>0</v>
      </c>
      <c r="S337" s="154">
        <v>0</v>
      </c>
      <c r="T337" s="155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56" t="s">
        <v>120</v>
      </c>
      <c r="AT337" s="156" t="s">
        <v>123</v>
      </c>
      <c r="AU337" s="156" t="s">
        <v>79</v>
      </c>
      <c r="AY337" s="19" t="s">
        <v>121</v>
      </c>
      <c r="BE337" s="157">
        <f>IF(N337="základní",J337,0)</f>
        <v>0</v>
      </c>
      <c r="BF337" s="157">
        <f>IF(N337="snížená",J337,0)</f>
        <v>0</v>
      </c>
      <c r="BG337" s="157">
        <f>IF(N337="zákl. přenesená",J337,0)</f>
        <v>0</v>
      </c>
      <c r="BH337" s="157">
        <f>IF(N337="sníž. přenesená",J337,0)</f>
        <v>0</v>
      </c>
      <c r="BI337" s="157">
        <f>IF(N337="nulová",J337,0)</f>
        <v>0</v>
      </c>
      <c r="BJ337" s="19" t="s">
        <v>77</v>
      </c>
      <c r="BK337" s="157">
        <f>ROUND(I337*H337,2)</f>
        <v>0</v>
      </c>
      <c r="BL337" s="19" t="s">
        <v>120</v>
      </c>
      <c r="BM337" s="156" t="s">
        <v>819</v>
      </c>
    </row>
    <row r="338" spans="1:65" s="2" customFormat="1" ht="19.5">
      <c r="A338" s="34"/>
      <c r="B338" s="35"/>
      <c r="C338" s="34"/>
      <c r="D338" s="158" t="s">
        <v>129</v>
      </c>
      <c r="E338" s="34"/>
      <c r="F338" s="159" t="s">
        <v>820</v>
      </c>
      <c r="G338" s="34"/>
      <c r="H338" s="34"/>
      <c r="I338" s="160"/>
      <c r="J338" s="34"/>
      <c r="K338" s="34"/>
      <c r="L338" s="35"/>
      <c r="M338" s="161"/>
      <c r="N338" s="162"/>
      <c r="O338" s="55"/>
      <c r="P338" s="55"/>
      <c r="Q338" s="55"/>
      <c r="R338" s="55"/>
      <c r="S338" s="55"/>
      <c r="T338" s="56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9" t="s">
        <v>129</v>
      </c>
      <c r="AU338" s="19" t="s">
        <v>79</v>
      </c>
    </row>
    <row r="339" spans="1:65" s="2" customFormat="1">
      <c r="A339" s="34"/>
      <c r="B339" s="35"/>
      <c r="C339" s="34"/>
      <c r="D339" s="168" t="s">
        <v>247</v>
      </c>
      <c r="E339" s="34"/>
      <c r="F339" s="169" t="s">
        <v>821</v>
      </c>
      <c r="G339" s="34"/>
      <c r="H339" s="34"/>
      <c r="I339" s="160"/>
      <c r="J339" s="34"/>
      <c r="K339" s="34"/>
      <c r="L339" s="35"/>
      <c r="M339" s="161"/>
      <c r="N339" s="162"/>
      <c r="O339" s="55"/>
      <c r="P339" s="55"/>
      <c r="Q339" s="55"/>
      <c r="R339" s="55"/>
      <c r="S339" s="55"/>
      <c r="T339" s="56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9" t="s">
        <v>247</v>
      </c>
      <c r="AU339" s="19" t="s">
        <v>79</v>
      </c>
    </row>
    <row r="340" spans="1:65" s="2" customFormat="1" ht="37.9" customHeight="1">
      <c r="A340" s="34"/>
      <c r="B340" s="144"/>
      <c r="C340" s="145" t="s">
        <v>434</v>
      </c>
      <c r="D340" s="145" t="s">
        <v>123</v>
      </c>
      <c r="E340" s="146" t="s">
        <v>822</v>
      </c>
      <c r="F340" s="147" t="s">
        <v>823</v>
      </c>
      <c r="G340" s="148" t="s">
        <v>475</v>
      </c>
      <c r="H340" s="149">
        <v>20.064</v>
      </c>
      <c r="I340" s="150"/>
      <c r="J340" s="151">
        <f>ROUND(I340*H340,2)</f>
        <v>0</v>
      </c>
      <c r="K340" s="147" t="s">
        <v>244</v>
      </c>
      <c r="L340" s="35"/>
      <c r="M340" s="152" t="s">
        <v>3</v>
      </c>
      <c r="N340" s="153" t="s">
        <v>41</v>
      </c>
      <c r="O340" s="55"/>
      <c r="P340" s="154">
        <f>O340*H340</f>
        <v>0</v>
      </c>
      <c r="Q340" s="154">
        <v>0</v>
      </c>
      <c r="R340" s="154">
        <f>Q340*H340</f>
        <v>0</v>
      </c>
      <c r="S340" s="154">
        <v>0</v>
      </c>
      <c r="T340" s="155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56" t="s">
        <v>120</v>
      </c>
      <c r="AT340" s="156" t="s">
        <v>123</v>
      </c>
      <c r="AU340" s="156" t="s">
        <v>79</v>
      </c>
      <c r="AY340" s="19" t="s">
        <v>121</v>
      </c>
      <c r="BE340" s="157">
        <f>IF(N340="základní",J340,0)</f>
        <v>0</v>
      </c>
      <c r="BF340" s="157">
        <f>IF(N340="snížená",J340,0)</f>
        <v>0</v>
      </c>
      <c r="BG340" s="157">
        <f>IF(N340="zákl. přenesená",J340,0)</f>
        <v>0</v>
      </c>
      <c r="BH340" s="157">
        <f>IF(N340="sníž. přenesená",J340,0)</f>
        <v>0</v>
      </c>
      <c r="BI340" s="157">
        <f>IF(N340="nulová",J340,0)</f>
        <v>0</v>
      </c>
      <c r="BJ340" s="19" t="s">
        <v>77</v>
      </c>
      <c r="BK340" s="157">
        <f>ROUND(I340*H340,2)</f>
        <v>0</v>
      </c>
      <c r="BL340" s="19" t="s">
        <v>120</v>
      </c>
      <c r="BM340" s="156" t="s">
        <v>824</v>
      </c>
    </row>
    <row r="341" spans="1:65" s="2" customFormat="1" ht="29.25">
      <c r="A341" s="34"/>
      <c r="B341" s="35"/>
      <c r="C341" s="34"/>
      <c r="D341" s="158" t="s">
        <v>129</v>
      </c>
      <c r="E341" s="34"/>
      <c r="F341" s="159" t="s">
        <v>825</v>
      </c>
      <c r="G341" s="34"/>
      <c r="H341" s="34"/>
      <c r="I341" s="160"/>
      <c r="J341" s="34"/>
      <c r="K341" s="34"/>
      <c r="L341" s="35"/>
      <c r="M341" s="161"/>
      <c r="N341" s="162"/>
      <c r="O341" s="55"/>
      <c r="P341" s="55"/>
      <c r="Q341" s="55"/>
      <c r="R341" s="55"/>
      <c r="S341" s="55"/>
      <c r="T341" s="56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9" t="s">
        <v>129</v>
      </c>
      <c r="AU341" s="19" t="s">
        <v>79</v>
      </c>
    </row>
    <row r="342" spans="1:65" s="2" customFormat="1">
      <c r="A342" s="34"/>
      <c r="B342" s="35"/>
      <c r="C342" s="34"/>
      <c r="D342" s="168" t="s">
        <v>247</v>
      </c>
      <c r="E342" s="34"/>
      <c r="F342" s="169" t="s">
        <v>826</v>
      </c>
      <c r="G342" s="34"/>
      <c r="H342" s="34"/>
      <c r="I342" s="160"/>
      <c r="J342" s="34"/>
      <c r="K342" s="34"/>
      <c r="L342" s="35"/>
      <c r="M342" s="161"/>
      <c r="N342" s="162"/>
      <c r="O342" s="55"/>
      <c r="P342" s="55"/>
      <c r="Q342" s="55"/>
      <c r="R342" s="55"/>
      <c r="S342" s="55"/>
      <c r="T342" s="56"/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9" t="s">
        <v>247</v>
      </c>
      <c r="AU342" s="19" t="s">
        <v>79</v>
      </c>
    </row>
    <row r="343" spans="1:65" s="13" customFormat="1">
      <c r="B343" s="170"/>
      <c r="D343" s="158" t="s">
        <v>249</v>
      </c>
      <c r="E343" s="171" t="s">
        <v>3</v>
      </c>
      <c r="F343" s="172" t="s">
        <v>751</v>
      </c>
      <c r="H343" s="171" t="s">
        <v>3</v>
      </c>
      <c r="I343" s="173"/>
      <c r="L343" s="170"/>
      <c r="M343" s="174"/>
      <c r="N343" s="175"/>
      <c r="O343" s="175"/>
      <c r="P343" s="175"/>
      <c r="Q343" s="175"/>
      <c r="R343" s="175"/>
      <c r="S343" s="175"/>
      <c r="T343" s="176"/>
      <c r="AT343" s="171" t="s">
        <v>249</v>
      </c>
      <c r="AU343" s="171" t="s">
        <v>79</v>
      </c>
      <c r="AV343" s="13" t="s">
        <v>77</v>
      </c>
      <c r="AW343" s="13" t="s">
        <v>32</v>
      </c>
      <c r="AX343" s="13" t="s">
        <v>70</v>
      </c>
      <c r="AY343" s="171" t="s">
        <v>121</v>
      </c>
    </row>
    <row r="344" spans="1:65" s="14" customFormat="1">
      <c r="B344" s="177"/>
      <c r="D344" s="158" t="s">
        <v>249</v>
      </c>
      <c r="E344" s="178" t="s">
        <v>3</v>
      </c>
      <c r="F344" s="179" t="s">
        <v>827</v>
      </c>
      <c r="H344" s="180">
        <v>20.064</v>
      </c>
      <c r="I344" s="181"/>
      <c r="L344" s="177"/>
      <c r="M344" s="182"/>
      <c r="N344" s="183"/>
      <c r="O344" s="183"/>
      <c r="P344" s="183"/>
      <c r="Q344" s="183"/>
      <c r="R344" s="183"/>
      <c r="S344" s="183"/>
      <c r="T344" s="184"/>
      <c r="AT344" s="178" t="s">
        <v>249</v>
      </c>
      <c r="AU344" s="178" t="s">
        <v>79</v>
      </c>
      <c r="AV344" s="14" t="s">
        <v>79</v>
      </c>
      <c r="AW344" s="14" t="s">
        <v>32</v>
      </c>
      <c r="AX344" s="14" t="s">
        <v>77</v>
      </c>
      <c r="AY344" s="178" t="s">
        <v>121</v>
      </c>
    </row>
    <row r="345" spans="1:65" s="2" customFormat="1" ht="37.9" customHeight="1">
      <c r="A345" s="34"/>
      <c r="B345" s="144"/>
      <c r="C345" s="145" t="s">
        <v>440</v>
      </c>
      <c r="D345" s="145" t="s">
        <v>123</v>
      </c>
      <c r="E345" s="146" t="s">
        <v>828</v>
      </c>
      <c r="F345" s="147" t="s">
        <v>829</v>
      </c>
      <c r="G345" s="148" t="s">
        <v>475</v>
      </c>
      <c r="H345" s="149">
        <v>62.182000000000002</v>
      </c>
      <c r="I345" s="150"/>
      <c r="J345" s="151">
        <f>ROUND(I345*H345,2)</f>
        <v>0</v>
      </c>
      <c r="K345" s="147" t="s">
        <v>244</v>
      </c>
      <c r="L345" s="35"/>
      <c r="M345" s="152" t="s">
        <v>3</v>
      </c>
      <c r="N345" s="153" t="s">
        <v>41</v>
      </c>
      <c r="O345" s="55"/>
      <c r="P345" s="154">
        <f>O345*H345</f>
        <v>0</v>
      </c>
      <c r="Q345" s="154">
        <v>0</v>
      </c>
      <c r="R345" s="154">
        <f>Q345*H345</f>
        <v>0</v>
      </c>
      <c r="S345" s="154">
        <v>0</v>
      </c>
      <c r="T345" s="155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56" t="s">
        <v>120</v>
      </c>
      <c r="AT345" s="156" t="s">
        <v>123</v>
      </c>
      <c r="AU345" s="156" t="s">
        <v>79</v>
      </c>
      <c r="AY345" s="19" t="s">
        <v>121</v>
      </c>
      <c r="BE345" s="157">
        <f>IF(N345="základní",J345,0)</f>
        <v>0</v>
      </c>
      <c r="BF345" s="157">
        <f>IF(N345="snížená",J345,0)</f>
        <v>0</v>
      </c>
      <c r="BG345" s="157">
        <f>IF(N345="zákl. přenesená",J345,0)</f>
        <v>0</v>
      </c>
      <c r="BH345" s="157">
        <f>IF(N345="sníž. přenesená",J345,0)</f>
        <v>0</v>
      </c>
      <c r="BI345" s="157">
        <f>IF(N345="nulová",J345,0)</f>
        <v>0</v>
      </c>
      <c r="BJ345" s="19" t="s">
        <v>77</v>
      </c>
      <c r="BK345" s="157">
        <f>ROUND(I345*H345,2)</f>
        <v>0</v>
      </c>
      <c r="BL345" s="19" t="s">
        <v>120</v>
      </c>
      <c r="BM345" s="156" t="s">
        <v>830</v>
      </c>
    </row>
    <row r="346" spans="1:65" s="2" customFormat="1" ht="29.25">
      <c r="A346" s="34"/>
      <c r="B346" s="35"/>
      <c r="C346" s="34"/>
      <c r="D346" s="158" t="s">
        <v>129</v>
      </c>
      <c r="E346" s="34"/>
      <c r="F346" s="159" t="s">
        <v>831</v>
      </c>
      <c r="G346" s="34"/>
      <c r="H346" s="34"/>
      <c r="I346" s="160"/>
      <c r="J346" s="34"/>
      <c r="K346" s="34"/>
      <c r="L346" s="35"/>
      <c r="M346" s="161"/>
      <c r="N346" s="162"/>
      <c r="O346" s="55"/>
      <c r="P346" s="55"/>
      <c r="Q346" s="55"/>
      <c r="R346" s="55"/>
      <c r="S346" s="55"/>
      <c r="T346" s="56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9" t="s">
        <v>129</v>
      </c>
      <c r="AU346" s="19" t="s">
        <v>79</v>
      </c>
    </row>
    <row r="347" spans="1:65" s="2" customFormat="1">
      <c r="A347" s="34"/>
      <c r="B347" s="35"/>
      <c r="C347" s="34"/>
      <c r="D347" s="168" t="s">
        <v>247</v>
      </c>
      <c r="E347" s="34"/>
      <c r="F347" s="169" t="s">
        <v>832</v>
      </c>
      <c r="G347" s="34"/>
      <c r="H347" s="34"/>
      <c r="I347" s="160"/>
      <c r="J347" s="34"/>
      <c r="K347" s="34"/>
      <c r="L347" s="35"/>
      <c r="M347" s="161"/>
      <c r="N347" s="162"/>
      <c r="O347" s="55"/>
      <c r="P347" s="55"/>
      <c r="Q347" s="55"/>
      <c r="R347" s="55"/>
      <c r="S347" s="55"/>
      <c r="T347" s="56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9" t="s">
        <v>247</v>
      </c>
      <c r="AU347" s="19" t="s">
        <v>79</v>
      </c>
    </row>
    <row r="348" spans="1:65" s="13" customFormat="1">
      <c r="B348" s="170"/>
      <c r="D348" s="158" t="s">
        <v>249</v>
      </c>
      <c r="E348" s="171" t="s">
        <v>3</v>
      </c>
      <c r="F348" s="172" t="s">
        <v>759</v>
      </c>
      <c r="H348" s="171" t="s">
        <v>3</v>
      </c>
      <c r="I348" s="173"/>
      <c r="L348" s="170"/>
      <c r="M348" s="174"/>
      <c r="N348" s="175"/>
      <c r="O348" s="175"/>
      <c r="P348" s="175"/>
      <c r="Q348" s="175"/>
      <c r="R348" s="175"/>
      <c r="S348" s="175"/>
      <c r="T348" s="176"/>
      <c r="AT348" s="171" t="s">
        <v>249</v>
      </c>
      <c r="AU348" s="171" t="s">
        <v>79</v>
      </c>
      <c r="AV348" s="13" t="s">
        <v>77</v>
      </c>
      <c r="AW348" s="13" t="s">
        <v>32</v>
      </c>
      <c r="AX348" s="13" t="s">
        <v>70</v>
      </c>
      <c r="AY348" s="171" t="s">
        <v>121</v>
      </c>
    </row>
    <row r="349" spans="1:65" s="14" customFormat="1">
      <c r="B349" s="177"/>
      <c r="D349" s="158" t="s">
        <v>249</v>
      </c>
      <c r="E349" s="178" t="s">
        <v>3</v>
      </c>
      <c r="F349" s="179" t="s">
        <v>833</v>
      </c>
      <c r="H349" s="180">
        <v>54.576000000000001</v>
      </c>
      <c r="I349" s="181"/>
      <c r="L349" s="177"/>
      <c r="M349" s="182"/>
      <c r="N349" s="183"/>
      <c r="O349" s="183"/>
      <c r="P349" s="183"/>
      <c r="Q349" s="183"/>
      <c r="R349" s="183"/>
      <c r="S349" s="183"/>
      <c r="T349" s="184"/>
      <c r="AT349" s="178" t="s">
        <v>249</v>
      </c>
      <c r="AU349" s="178" t="s">
        <v>79</v>
      </c>
      <c r="AV349" s="14" t="s">
        <v>79</v>
      </c>
      <c r="AW349" s="14" t="s">
        <v>32</v>
      </c>
      <c r="AX349" s="14" t="s">
        <v>70</v>
      </c>
      <c r="AY349" s="178" t="s">
        <v>121</v>
      </c>
    </row>
    <row r="350" spans="1:65" s="13" customFormat="1">
      <c r="B350" s="170"/>
      <c r="D350" s="158" t="s">
        <v>249</v>
      </c>
      <c r="E350" s="171" t="s">
        <v>3</v>
      </c>
      <c r="F350" s="172" t="s">
        <v>776</v>
      </c>
      <c r="H350" s="171" t="s">
        <v>3</v>
      </c>
      <c r="I350" s="173"/>
      <c r="L350" s="170"/>
      <c r="M350" s="174"/>
      <c r="N350" s="175"/>
      <c r="O350" s="175"/>
      <c r="P350" s="175"/>
      <c r="Q350" s="175"/>
      <c r="R350" s="175"/>
      <c r="S350" s="175"/>
      <c r="T350" s="176"/>
      <c r="AT350" s="171" t="s">
        <v>249</v>
      </c>
      <c r="AU350" s="171" t="s">
        <v>79</v>
      </c>
      <c r="AV350" s="13" t="s">
        <v>77</v>
      </c>
      <c r="AW350" s="13" t="s">
        <v>32</v>
      </c>
      <c r="AX350" s="13" t="s">
        <v>70</v>
      </c>
      <c r="AY350" s="171" t="s">
        <v>121</v>
      </c>
    </row>
    <row r="351" spans="1:65" s="14" customFormat="1">
      <c r="B351" s="177"/>
      <c r="D351" s="158" t="s">
        <v>249</v>
      </c>
      <c r="E351" s="178" t="s">
        <v>3</v>
      </c>
      <c r="F351" s="179" t="s">
        <v>834</v>
      </c>
      <c r="H351" s="180">
        <v>7.6059999999999999</v>
      </c>
      <c r="I351" s="181"/>
      <c r="L351" s="177"/>
      <c r="M351" s="182"/>
      <c r="N351" s="183"/>
      <c r="O351" s="183"/>
      <c r="P351" s="183"/>
      <c r="Q351" s="183"/>
      <c r="R351" s="183"/>
      <c r="S351" s="183"/>
      <c r="T351" s="184"/>
      <c r="AT351" s="178" t="s">
        <v>249</v>
      </c>
      <c r="AU351" s="178" t="s">
        <v>79</v>
      </c>
      <c r="AV351" s="14" t="s">
        <v>79</v>
      </c>
      <c r="AW351" s="14" t="s">
        <v>32</v>
      </c>
      <c r="AX351" s="14" t="s">
        <v>70</v>
      </c>
      <c r="AY351" s="178" t="s">
        <v>121</v>
      </c>
    </row>
    <row r="352" spans="1:65" s="15" customFormat="1">
      <c r="B352" s="185"/>
      <c r="D352" s="158" t="s">
        <v>249</v>
      </c>
      <c r="E352" s="186" t="s">
        <v>3</v>
      </c>
      <c r="F352" s="187" t="s">
        <v>253</v>
      </c>
      <c r="H352" s="188">
        <v>62.182000000000002</v>
      </c>
      <c r="I352" s="189"/>
      <c r="L352" s="185"/>
      <c r="M352" s="190"/>
      <c r="N352" s="191"/>
      <c r="O352" s="191"/>
      <c r="P352" s="191"/>
      <c r="Q352" s="191"/>
      <c r="R352" s="191"/>
      <c r="S352" s="191"/>
      <c r="T352" s="192"/>
      <c r="AT352" s="186" t="s">
        <v>249</v>
      </c>
      <c r="AU352" s="186" t="s">
        <v>79</v>
      </c>
      <c r="AV352" s="15" t="s">
        <v>120</v>
      </c>
      <c r="AW352" s="15" t="s">
        <v>32</v>
      </c>
      <c r="AX352" s="15" t="s">
        <v>77</v>
      </c>
      <c r="AY352" s="186" t="s">
        <v>121</v>
      </c>
    </row>
    <row r="353" spans="1:65" s="2" customFormat="1" ht="44.25" customHeight="1">
      <c r="A353" s="34"/>
      <c r="B353" s="144"/>
      <c r="C353" s="145" t="s">
        <v>446</v>
      </c>
      <c r="D353" s="145" t="s">
        <v>123</v>
      </c>
      <c r="E353" s="146" t="s">
        <v>835</v>
      </c>
      <c r="F353" s="147" t="s">
        <v>836</v>
      </c>
      <c r="G353" s="148" t="s">
        <v>475</v>
      </c>
      <c r="H353" s="149">
        <v>117.84699999999999</v>
      </c>
      <c r="I353" s="150"/>
      <c r="J353" s="151">
        <f>ROUND(I353*H353,2)</f>
        <v>0</v>
      </c>
      <c r="K353" s="147" t="s">
        <v>244</v>
      </c>
      <c r="L353" s="35"/>
      <c r="M353" s="152" t="s">
        <v>3</v>
      </c>
      <c r="N353" s="153" t="s">
        <v>41</v>
      </c>
      <c r="O353" s="55"/>
      <c r="P353" s="154">
        <f>O353*H353</f>
        <v>0</v>
      </c>
      <c r="Q353" s="154">
        <v>0</v>
      </c>
      <c r="R353" s="154">
        <f>Q353*H353</f>
        <v>0</v>
      </c>
      <c r="S353" s="154">
        <v>0</v>
      </c>
      <c r="T353" s="155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56" t="s">
        <v>120</v>
      </c>
      <c r="AT353" s="156" t="s">
        <v>123</v>
      </c>
      <c r="AU353" s="156" t="s">
        <v>79</v>
      </c>
      <c r="AY353" s="19" t="s">
        <v>121</v>
      </c>
      <c r="BE353" s="157">
        <f>IF(N353="základní",J353,0)</f>
        <v>0</v>
      </c>
      <c r="BF353" s="157">
        <f>IF(N353="snížená",J353,0)</f>
        <v>0</v>
      </c>
      <c r="BG353" s="157">
        <f>IF(N353="zákl. přenesená",J353,0)</f>
        <v>0</v>
      </c>
      <c r="BH353" s="157">
        <f>IF(N353="sníž. přenesená",J353,0)</f>
        <v>0</v>
      </c>
      <c r="BI353" s="157">
        <f>IF(N353="nulová",J353,0)</f>
        <v>0</v>
      </c>
      <c r="BJ353" s="19" t="s">
        <v>77</v>
      </c>
      <c r="BK353" s="157">
        <f>ROUND(I353*H353,2)</f>
        <v>0</v>
      </c>
      <c r="BL353" s="19" t="s">
        <v>120</v>
      </c>
      <c r="BM353" s="156" t="s">
        <v>837</v>
      </c>
    </row>
    <row r="354" spans="1:65" s="2" customFormat="1" ht="29.25">
      <c r="A354" s="34"/>
      <c r="B354" s="35"/>
      <c r="C354" s="34"/>
      <c r="D354" s="158" t="s">
        <v>129</v>
      </c>
      <c r="E354" s="34"/>
      <c r="F354" s="159" t="s">
        <v>477</v>
      </c>
      <c r="G354" s="34"/>
      <c r="H354" s="34"/>
      <c r="I354" s="160"/>
      <c r="J354" s="34"/>
      <c r="K354" s="34"/>
      <c r="L354" s="35"/>
      <c r="M354" s="161"/>
      <c r="N354" s="162"/>
      <c r="O354" s="55"/>
      <c r="P354" s="55"/>
      <c r="Q354" s="55"/>
      <c r="R354" s="55"/>
      <c r="S354" s="55"/>
      <c r="T354" s="56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9" t="s">
        <v>129</v>
      </c>
      <c r="AU354" s="19" t="s">
        <v>79</v>
      </c>
    </row>
    <row r="355" spans="1:65" s="2" customFormat="1">
      <c r="A355" s="34"/>
      <c r="B355" s="35"/>
      <c r="C355" s="34"/>
      <c r="D355" s="168" t="s">
        <v>247</v>
      </c>
      <c r="E355" s="34"/>
      <c r="F355" s="169" t="s">
        <v>838</v>
      </c>
      <c r="G355" s="34"/>
      <c r="H355" s="34"/>
      <c r="I355" s="160"/>
      <c r="J355" s="34"/>
      <c r="K355" s="34"/>
      <c r="L355" s="35"/>
      <c r="M355" s="161"/>
      <c r="N355" s="162"/>
      <c r="O355" s="55"/>
      <c r="P355" s="55"/>
      <c r="Q355" s="55"/>
      <c r="R355" s="55"/>
      <c r="S355" s="55"/>
      <c r="T355" s="56"/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T355" s="19" t="s">
        <v>247</v>
      </c>
      <c r="AU355" s="19" t="s">
        <v>79</v>
      </c>
    </row>
    <row r="356" spans="1:65" s="13" customFormat="1" ht="22.5">
      <c r="B356" s="170"/>
      <c r="D356" s="158" t="s">
        <v>249</v>
      </c>
      <c r="E356" s="171" t="s">
        <v>3</v>
      </c>
      <c r="F356" s="172" t="s">
        <v>569</v>
      </c>
      <c r="H356" s="171" t="s">
        <v>3</v>
      </c>
      <c r="I356" s="173"/>
      <c r="L356" s="170"/>
      <c r="M356" s="174"/>
      <c r="N356" s="175"/>
      <c r="O356" s="175"/>
      <c r="P356" s="175"/>
      <c r="Q356" s="175"/>
      <c r="R356" s="175"/>
      <c r="S356" s="175"/>
      <c r="T356" s="176"/>
      <c r="AT356" s="171" t="s">
        <v>249</v>
      </c>
      <c r="AU356" s="171" t="s">
        <v>79</v>
      </c>
      <c r="AV356" s="13" t="s">
        <v>77</v>
      </c>
      <c r="AW356" s="13" t="s">
        <v>32</v>
      </c>
      <c r="AX356" s="13" t="s">
        <v>70</v>
      </c>
      <c r="AY356" s="171" t="s">
        <v>121</v>
      </c>
    </row>
    <row r="357" spans="1:65" s="14" customFormat="1">
      <c r="B357" s="177"/>
      <c r="D357" s="158" t="s">
        <v>249</v>
      </c>
      <c r="E357" s="178" t="s">
        <v>3</v>
      </c>
      <c r="F357" s="179" t="s">
        <v>839</v>
      </c>
      <c r="H357" s="180">
        <v>3.2629999999999999</v>
      </c>
      <c r="I357" s="181"/>
      <c r="L357" s="177"/>
      <c r="M357" s="182"/>
      <c r="N357" s="183"/>
      <c r="O357" s="183"/>
      <c r="P357" s="183"/>
      <c r="Q357" s="183"/>
      <c r="R357" s="183"/>
      <c r="S357" s="183"/>
      <c r="T357" s="184"/>
      <c r="AT357" s="178" t="s">
        <v>249</v>
      </c>
      <c r="AU357" s="178" t="s">
        <v>79</v>
      </c>
      <c r="AV357" s="14" t="s">
        <v>79</v>
      </c>
      <c r="AW357" s="14" t="s">
        <v>32</v>
      </c>
      <c r="AX357" s="14" t="s">
        <v>70</v>
      </c>
      <c r="AY357" s="178" t="s">
        <v>121</v>
      </c>
    </row>
    <row r="358" spans="1:65" s="13" customFormat="1" ht="22.5">
      <c r="B358" s="170"/>
      <c r="D358" s="158" t="s">
        <v>249</v>
      </c>
      <c r="E358" s="171" t="s">
        <v>3</v>
      </c>
      <c r="F358" s="172" t="s">
        <v>576</v>
      </c>
      <c r="H358" s="171" t="s">
        <v>3</v>
      </c>
      <c r="I358" s="173"/>
      <c r="L358" s="170"/>
      <c r="M358" s="174"/>
      <c r="N358" s="175"/>
      <c r="O358" s="175"/>
      <c r="P358" s="175"/>
      <c r="Q358" s="175"/>
      <c r="R358" s="175"/>
      <c r="S358" s="175"/>
      <c r="T358" s="176"/>
      <c r="AT358" s="171" t="s">
        <v>249</v>
      </c>
      <c r="AU358" s="171" t="s">
        <v>79</v>
      </c>
      <c r="AV358" s="13" t="s">
        <v>77</v>
      </c>
      <c r="AW358" s="13" t="s">
        <v>32</v>
      </c>
      <c r="AX358" s="13" t="s">
        <v>70</v>
      </c>
      <c r="AY358" s="171" t="s">
        <v>121</v>
      </c>
    </row>
    <row r="359" spans="1:65" s="14" customFormat="1">
      <c r="B359" s="177"/>
      <c r="D359" s="158" t="s">
        <v>249</v>
      </c>
      <c r="E359" s="178" t="s">
        <v>3</v>
      </c>
      <c r="F359" s="179" t="s">
        <v>840</v>
      </c>
      <c r="H359" s="180">
        <v>18.27</v>
      </c>
      <c r="I359" s="181"/>
      <c r="L359" s="177"/>
      <c r="M359" s="182"/>
      <c r="N359" s="183"/>
      <c r="O359" s="183"/>
      <c r="P359" s="183"/>
      <c r="Q359" s="183"/>
      <c r="R359" s="183"/>
      <c r="S359" s="183"/>
      <c r="T359" s="184"/>
      <c r="AT359" s="178" t="s">
        <v>249</v>
      </c>
      <c r="AU359" s="178" t="s">
        <v>79</v>
      </c>
      <c r="AV359" s="14" t="s">
        <v>79</v>
      </c>
      <c r="AW359" s="14" t="s">
        <v>32</v>
      </c>
      <c r="AX359" s="14" t="s">
        <v>70</v>
      </c>
      <c r="AY359" s="178" t="s">
        <v>121</v>
      </c>
    </row>
    <row r="360" spans="1:65" s="13" customFormat="1" ht="22.5">
      <c r="B360" s="170"/>
      <c r="D360" s="158" t="s">
        <v>249</v>
      </c>
      <c r="E360" s="171" t="s">
        <v>3</v>
      </c>
      <c r="F360" s="172" t="s">
        <v>583</v>
      </c>
      <c r="H360" s="171" t="s">
        <v>3</v>
      </c>
      <c r="I360" s="173"/>
      <c r="L360" s="170"/>
      <c r="M360" s="174"/>
      <c r="N360" s="175"/>
      <c r="O360" s="175"/>
      <c r="P360" s="175"/>
      <c r="Q360" s="175"/>
      <c r="R360" s="175"/>
      <c r="S360" s="175"/>
      <c r="T360" s="176"/>
      <c r="AT360" s="171" t="s">
        <v>249</v>
      </c>
      <c r="AU360" s="171" t="s">
        <v>79</v>
      </c>
      <c r="AV360" s="13" t="s">
        <v>77</v>
      </c>
      <c r="AW360" s="13" t="s">
        <v>32</v>
      </c>
      <c r="AX360" s="13" t="s">
        <v>70</v>
      </c>
      <c r="AY360" s="171" t="s">
        <v>121</v>
      </c>
    </row>
    <row r="361" spans="1:65" s="14" customFormat="1">
      <c r="B361" s="177"/>
      <c r="D361" s="158" t="s">
        <v>249</v>
      </c>
      <c r="E361" s="178" t="s">
        <v>3</v>
      </c>
      <c r="F361" s="179" t="s">
        <v>841</v>
      </c>
      <c r="H361" s="180">
        <v>74.97</v>
      </c>
      <c r="I361" s="181"/>
      <c r="L361" s="177"/>
      <c r="M361" s="182"/>
      <c r="N361" s="183"/>
      <c r="O361" s="183"/>
      <c r="P361" s="183"/>
      <c r="Q361" s="183"/>
      <c r="R361" s="183"/>
      <c r="S361" s="183"/>
      <c r="T361" s="184"/>
      <c r="AT361" s="178" t="s">
        <v>249</v>
      </c>
      <c r="AU361" s="178" t="s">
        <v>79</v>
      </c>
      <c r="AV361" s="14" t="s">
        <v>79</v>
      </c>
      <c r="AW361" s="14" t="s">
        <v>32</v>
      </c>
      <c r="AX361" s="14" t="s">
        <v>70</v>
      </c>
      <c r="AY361" s="178" t="s">
        <v>121</v>
      </c>
    </row>
    <row r="362" spans="1:65" s="13" customFormat="1" ht="22.5">
      <c r="B362" s="170"/>
      <c r="D362" s="158" t="s">
        <v>249</v>
      </c>
      <c r="E362" s="171" t="s">
        <v>3</v>
      </c>
      <c r="F362" s="172" t="s">
        <v>594</v>
      </c>
      <c r="H362" s="171" t="s">
        <v>3</v>
      </c>
      <c r="I362" s="173"/>
      <c r="L362" s="170"/>
      <c r="M362" s="174"/>
      <c r="N362" s="175"/>
      <c r="O362" s="175"/>
      <c r="P362" s="175"/>
      <c r="Q362" s="175"/>
      <c r="R362" s="175"/>
      <c r="S362" s="175"/>
      <c r="T362" s="176"/>
      <c r="AT362" s="171" t="s">
        <v>249</v>
      </c>
      <c r="AU362" s="171" t="s">
        <v>79</v>
      </c>
      <c r="AV362" s="13" t="s">
        <v>77</v>
      </c>
      <c r="AW362" s="13" t="s">
        <v>32</v>
      </c>
      <c r="AX362" s="13" t="s">
        <v>70</v>
      </c>
      <c r="AY362" s="171" t="s">
        <v>121</v>
      </c>
    </row>
    <row r="363" spans="1:65" s="14" customFormat="1">
      <c r="B363" s="177"/>
      <c r="D363" s="158" t="s">
        <v>249</v>
      </c>
      <c r="E363" s="178" t="s">
        <v>3</v>
      </c>
      <c r="F363" s="179" t="s">
        <v>842</v>
      </c>
      <c r="H363" s="180">
        <v>21.344000000000001</v>
      </c>
      <c r="I363" s="181"/>
      <c r="L363" s="177"/>
      <c r="M363" s="182"/>
      <c r="N363" s="183"/>
      <c r="O363" s="183"/>
      <c r="P363" s="183"/>
      <c r="Q363" s="183"/>
      <c r="R363" s="183"/>
      <c r="S363" s="183"/>
      <c r="T363" s="184"/>
      <c r="AT363" s="178" t="s">
        <v>249</v>
      </c>
      <c r="AU363" s="178" t="s">
        <v>79</v>
      </c>
      <c r="AV363" s="14" t="s">
        <v>79</v>
      </c>
      <c r="AW363" s="14" t="s">
        <v>32</v>
      </c>
      <c r="AX363" s="14" t="s">
        <v>70</v>
      </c>
      <c r="AY363" s="178" t="s">
        <v>121</v>
      </c>
    </row>
    <row r="364" spans="1:65" s="15" customFormat="1">
      <c r="B364" s="185"/>
      <c r="D364" s="158" t="s">
        <v>249</v>
      </c>
      <c r="E364" s="186" t="s">
        <v>3</v>
      </c>
      <c r="F364" s="187" t="s">
        <v>253</v>
      </c>
      <c r="H364" s="188">
        <v>117.84700000000001</v>
      </c>
      <c r="I364" s="189"/>
      <c r="L364" s="185"/>
      <c r="M364" s="190"/>
      <c r="N364" s="191"/>
      <c r="O364" s="191"/>
      <c r="P364" s="191"/>
      <c r="Q364" s="191"/>
      <c r="R364" s="191"/>
      <c r="S364" s="191"/>
      <c r="T364" s="192"/>
      <c r="AT364" s="186" t="s">
        <v>249</v>
      </c>
      <c r="AU364" s="186" t="s">
        <v>79</v>
      </c>
      <c r="AV364" s="15" t="s">
        <v>120</v>
      </c>
      <c r="AW364" s="15" t="s">
        <v>32</v>
      </c>
      <c r="AX364" s="15" t="s">
        <v>77</v>
      </c>
      <c r="AY364" s="186" t="s">
        <v>121</v>
      </c>
    </row>
    <row r="365" spans="1:65" s="2" customFormat="1" ht="44.25" customHeight="1">
      <c r="A365" s="34"/>
      <c r="B365" s="144"/>
      <c r="C365" s="145" t="s">
        <v>453</v>
      </c>
      <c r="D365" s="145" t="s">
        <v>123</v>
      </c>
      <c r="E365" s="146" t="s">
        <v>843</v>
      </c>
      <c r="F365" s="147" t="s">
        <v>844</v>
      </c>
      <c r="G365" s="148" t="s">
        <v>475</v>
      </c>
      <c r="H365" s="149">
        <v>29.798999999999999</v>
      </c>
      <c r="I365" s="150"/>
      <c r="J365" s="151">
        <f>ROUND(I365*H365,2)</f>
        <v>0</v>
      </c>
      <c r="K365" s="147" t="s">
        <v>244</v>
      </c>
      <c r="L365" s="35"/>
      <c r="M365" s="152" t="s">
        <v>3</v>
      </c>
      <c r="N365" s="153" t="s">
        <v>41</v>
      </c>
      <c r="O365" s="55"/>
      <c r="P365" s="154">
        <f>O365*H365</f>
        <v>0</v>
      </c>
      <c r="Q365" s="154">
        <v>0</v>
      </c>
      <c r="R365" s="154">
        <f>Q365*H365</f>
        <v>0</v>
      </c>
      <c r="S365" s="154">
        <v>0</v>
      </c>
      <c r="T365" s="155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56" t="s">
        <v>120</v>
      </c>
      <c r="AT365" s="156" t="s">
        <v>123</v>
      </c>
      <c r="AU365" s="156" t="s">
        <v>79</v>
      </c>
      <c r="AY365" s="19" t="s">
        <v>121</v>
      </c>
      <c r="BE365" s="157">
        <f>IF(N365="základní",J365,0)</f>
        <v>0</v>
      </c>
      <c r="BF365" s="157">
        <f>IF(N365="snížená",J365,0)</f>
        <v>0</v>
      </c>
      <c r="BG365" s="157">
        <f>IF(N365="zákl. přenesená",J365,0)</f>
        <v>0</v>
      </c>
      <c r="BH365" s="157">
        <f>IF(N365="sníž. přenesená",J365,0)</f>
        <v>0</v>
      </c>
      <c r="BI365" s="157">
        <f>IF(N365="nulová",J365,0)</f>
        <v>0</v>
      </c>
      <c r="BJ365" s="19" t="s">
        <v>77</v>
      </c>
      <c r="BK365" s="157">
        <f>ROUND(I365*H365,2)</f>
        <v>0</v>
      </c>
      <c r="BL365" s="19" t="s">
        <v>120</v>
      </c>
      <c r="BM365" s="156" t="s">
        <v>845</v>
      </c>
    </row>
    <row r="366" spans="1:65" s="2" customFormat="1" ht="29.25">
      <c r="A366" s="34"/>
      <c r="B366" s="35"/>
      <c r="C366" s="34"/>
      <c r="D366" s="158" t="s">
        <v>129</v>
      </c>
      <c r="E366" s="34"/>
      <c r="F366" s="159" t="s">
        <v>846</v>
      </c>
      <c r="G366" s="34"/>
      <c r="H366" s="34"/>
      <c r="I366" s="160"/>
      <c r="J366" s="34"/>
      <c r="K366" s="34"/>
      <c r="L366" s="35"/>
      <c r="M366" s="161"/>
      <c r="N366" s="162"/>
      <c r="O366" s="55"/>
      <c r="P366" s="55"/>
      <c r="Q366" s="55"/>
      <c r="R366" s="55"/>
      <c r="S366" s="55"/>
      <c r="T366" s="56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9" t="s">
        <v>129</v>
      </c>
      <c r="AU366" s="19" t="s">
        <v>79</v>
      </c>
    </row>
    <row r="367" spans="1:65" s="2" customFormat="1">
      <c r="A367" s="34"/>
      <c r="B367" s="35"/>
      <c r="C367" s="34"/>
      <c r="D367" s="168" t="s">
        <v>247</v>
      </c>
      <c r="E367" s="34"/>
      <c r="F367" s="169" t="s">
        <v>847</v>
      </c>
      <c r="G367" s="34"/>
      <c r="H367" s="34"/>
      <c r="I367" s="160"/>
      <c r="J367" s="34"/>
      <c r="K367" s="34"/>
      <c r="L367" s="35"/>
      <c r="M367" s="161"/>
      <c r="N367" s="162"/>
      <c r="O367" s="55"/>
      <c r="P367" s="55"/>
      <c r="Q367" s="55"/>
      <c r="R367" s="55"/>
      <c r="S367" s="55"/>
      <c r="T367" s="56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9" t="s">
        <v>247</v>
      </c>
      <c r="AU367" s="19" t="s">
        <v>79</v>
      </c>
    </row>
    <row r="368" spans="1:65" s="13" customFormat="1">
      <c r="B368" s="170"/>
      <c r="D368" s="158" t="s">
        <v>249</v>
      </c>
      <c r="E368" s="171" t="s">
        <v>3</v>
      </c>
      <c r="F368" s="172" t="s">
        <v>562</v>
      </c>
      <c r="H368" s="171" t="s">
        <v>3</v>
      </c>
      <c r="I368" s="173"/>
      <c r="L368" s="170"/>
      <c r="M368" s="174"/>
      <c r="N368" s="175"/>
      <c r="O368" s="175"/>
      <c r="P368" s="175"/>
      <c r="Q368" s="175"/>
      <c r="R368" s="175"/>
      <c r="S368" s="175"/>
      <c r="T368" s="176"/>
      <c r="AT368" s="171" t="s">
        <v>249</v>
      </c>
      <c r="AU368" s="171" t="s">
        <v>79</v>
      </c>
      <c r="AV368" s="13" t="s">
        <v>77</v>
      </c>
      <c r="AW368" s="13" t="s">
        <v>32</v>
      </c>
      <c r="AX368" s="13" t="s">
        <v>70</v>
      </c>
      <c r="AY368" s="171" t="s">
        <v>121</v>
      </c>
    </row>
    <row r="369" spans="1:51" s="14" customFormat="1">
      <c r="B369" s="177"/>
      <c r="D369" s="158" t="s">
        <v>249</v>
      </c>
      <c r="E369" s="178" t="s">
        <v>3</v>
      </c>
      <c r="F369" s="179" t="s">
        <v>848</v>
      </c>
      <c r="H369" s="180">
        <v>13.86</v>
      </c>
      <c r="I369" s="181"/>
      <c r="L369" s="177"/>
      <c r="M369" s="182"/>
      <c r="N369" s="183"/>
      <c r="O369" s="183"/>
      <c r="P369" s="183"/>
      <c r="Q369" s="183"/>
      <c r="R369" s="183"/>
      <c r="S369" s="183"/>
      <c r="T369" s="184"/>
      <c r="AT369" s="178" t="s">
        <v>249</v>
      </c>
      <c r="AU369" s="178" t="s">
        <v>79</v>
      </c>
      <c r="AV369" s="14" t="s">
        <v>79</v>
      </c>
      <c r="AW369" s="14" t="s">
        <v>32</v>
      </c>
      <c r="AX369" s="14" t="s">
        <v>70</v>
      </c>
      <c r="AY369" s="178" t="s">
        <v>121</v>
      </c>
    </row>
    <row r="370" spans="1:51" s="13" customFormat="1">
      <c r="B370" s="170"/>
      <c r="D370" s="158" t="s">
        <v>249</v>
      </c>
      <c r="E370" s="171" t="s">
        <v>3</v>
      </c>
      <c r="F370" s="172" t="s">
        <v>602</v>
      </c>
      <c r="H370" s="171" t="s">
        <v>3</v>
      </c>
      <c r="I370" s="173"/>
      <c r="L370" s="170"/>
      <c r="M370" s="174"/>
      <c r="N370" s="175"/>
      <c r="O370" s="175"/>
      <c r="P370" s="175"/>
      <c r="Q370" s="175"/>
      <c r="R370" s="175"/>
      <c r="S370" s="175"/>
      <c r="T370" s="176"/>
      <c r="AT370" s="171" t="s">
        <v>249</v>
      </c>
      <c r="AU370" s="171" t="s">
        <v>79</v>
      </c>
      <c r="AV370" s="13" t="s">
        <v>77</v>
      </c>
      <c r="AW370" s="13" t="s">
        <v>32</v>
      </c>
      <c r="AX370" s="13" t="s">
        <v>70</v>
      </c>
      <c r="AY370" s="171" t="s">
        <v>121</v>
      </c>
    </row>
    <row r="371" spans="1:51" s="13" customFormat="1">
      <c r="B371" s="170"/>
      <c r="D371" s="158" t="s">
        <v>249</v>
      </c>
      <c r="E371" s="171" t="s">
        <v>3</v>
      </c>
      <c r="F371" s="172" t="s">
        <v>603</v>
      </c>
      <c r="H371" s="171" t="s">
        <v>3</v>
      </c>
      <c r="I371" s="173"/>
      <c r="L371" s="170"/>
      <c r="M371" s="174"/>
      <c r="N371" s="175"/>
      <c r="O371" s="175"/>
      <c r="P371" s="175"/>
      <c r="Q371" s="175"/>
      <c r="R371" s="175"/>
      <c r="S371" s="175"/>
      <c r="T371" s="176"/>
      <c r="AT371" s="171" t="s">
        <v>249</v>
      </c>
      <c r="AU371" s="171" t="s">
        <v>79</v>
      </c>
      <c r="AV371" s="13" t="s">
        <v>77</v>
      </c>
      <c r="AW371" s="13" t="s">
        <v>32</v>
      </c>
      <c r="AX371" s="13" t="s">
        <v>70</v>
      </c>
      <c r="AY371" s="171" t="s">
        <v>121</v>
      </c>
    </row>
    <row r="372" spans="1:51" s="14" customFormat="1">
      <c r="B372" s="177"/>
      <c r="D372" s="158" t="s">
        <v>249</v>
      </c>
      <c r="E372" s="178" t="s">
        <v>3</v>
      </c>
      <c r="F372" s="179" t="s">
        <v>849</v>
      </c>
      <c r="H372" s="180">
        <v>15.939</v>
      </c>
      <c r="I372" s="181"/>
      <c r="L372" s="177"/>
      <c r="M372" s="182"/>
      <c r="N372" s="183"/>
      <c r="O372" s="183"/>
      <c r="P372" s="183"/>
      <c r="Q372" s="183"/>
      <c r="R372" s="183"/>
      <c r="S372" s="183"/>
      <c r="T372" s="184"/>
      <c r="AT372" s="178" t="s">
        <v>249</v>
      </c>
      <c r="AU372" s="178" t="s">
        <v>79</v>
      </c>
      <c r="AV372" s="14" t="s">
        <v>79</v>
      </c>
      <c r="AW372" s="14" t="s">
        <v>32</v>
      </c>
      <c r="AX372" s="14" t="s">
        <v>70</v>
      </c>
      <c r="AY372" s="178" t="s">
        <v>121</v>
      </c>
    </row>
    <row r="373" spans="1:51" s="15" customFormat="1">
      <c r="B373" s="185"/>
      <c r="D373" s="158" t="s">
        <v>249</v>
      </c>
      <c r="E373" s="186" t="s">
        <v>3</v>
      </c>
      <c r="F373" s="187" t="s">
        <v>253</v>
      </c>
      <c r="H373" s="188">
        <v>29.798999999999999</v>
      </c>
      <c r="I373" s="189"/>
      <c r="L373" s="185"/>
      <c r="M373" s="206"/>
      <c r="N373" s="207"/>
      <c r="O373" s="207"/>
      <c r="P373" s="207"/>
      <c r="Q373" s="207"/>
      <c r="R373" s="207"/>
      <c r="S373" s="207"/>
      <c r="T373" s="208"/>
      <c r="AT373" s="186" t="s">
        <v>249</v>
      </c>
      <c r="AU373" s="186" t="s">
        <v>79</v>
      </c>
      <c r="AV373" s="15" t="s">
        <v>120</v>
      </c>
      <c r="AW373" s="15" t="s">
        <v>32</v>
      </c>
      <c r="AX373" s="15" t="s">
        <v>77</v>
      </c>
      <c r="AY373" s="186" t="s">
        <v>121</v>
      </c>
    </row>
    <row r="374" spans="1:51" s="2" customFormat="1" ht="6.95" customHeight="1">
      <c r="A374" s="34"/>
      <c r="B374" s="44"/>
      <c r="C374" s="45"/>
      <c r="D374" s="45"/>
      <c r="E374" s="45"/>
      <c r="F374" s="45"/>
      <c r="G374" s="45"/>
      <c r="H374" s="45"/>
      <c r="I374" s="45"/>
      <c r="J374" s="45"/>
      <c r="K374" s="45"/>
      <c r="L374" s="35"/>
      <c r="M374" s="34"/>
      <c r="O374" s="34"/>
      <c r="P374" s="34"/>
      <c r="Q374" s="34"/>
      <c r="R374" s="34"/>
      <c r="S374" s="34"/>
      <c r="T374" s="34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</row>
  </sheetData>
  <autoFilter ref="C90:K373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6" r:id="rId1"/>
    <hyperlink ref="F101" r:id="rId2"/>
    <hyperlink ref="F106" r:id="rId3"/>
    <hyperlink ref="F111" r:id="rId4"/>
    <hyperlink ref="F116" r:id="rId5"/>
    <hyperlink ref="F121" r:id="rId6"/>
    <hyperlink ref="F127" r:id="rId7"/>
    <hyperlink ref="F133" r:id="rId8"/>
    <hyperlink ref="F139" r:id="rId9"/>
    <hyperlink ref="F142" r:id="rId10"/>
    <hyperlink ref="F163" r:id="rId11"/>
    <hyperlink ref="F192" r:id="rId12"/>
    <hyperlink ref="F206" r:id="rId13"/>
    <hyperlink ref="F212" r:id="rId14"/>
    <hyperlink ref="F223" r:id="rId15"/>
    <hyperlink ref="F231" r:id="rId16"/>
    <hyperlink ref="F242" r:id="rId17"/>
    <hyperlink ref="F260" r:id="rId18"/>
    <hyperlink ref="F273" r:id="rId19"/>
    <hyperlink ref="F283" r:id="rId20"/>
    <hyperlink ref="F289" r:id="rId21"/>
    <hyperlink ref="F306" r:id="rId22"/>
    <hyperlink ref="F312" r:id="rId23"/>
    <hyperlink ref="F318" r:id="rId24"/>
    <hyperlink ref="F323" r:id="rId25"/>
    <hyperlink ref="F332" r:id="rId26"/>
    <hyperlink ref="F335" r:id="rId27"/>
    <hyperlink ref="F339" r:id="rId28"/>
    <hyperlink ref="F342" r:id="rId29"/>
    <hyperlink ref="F347" r:id="rId30"/>
    <hyperlink ref="F355" r:id="rId31"/>
    <hyperlink ref="F367" r:id="rId3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4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9" t="s">
        <v>90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pans="1:46" s="1" customFormat="1" ht="24.95" customHeight="1">
      <c r="B4" s="22"/>
      <c r="D4" s="23" t="s">
        <v>94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8" t="str">
        <f>'Rekapitulace stavby'!K6</f>
        <v>Propustek ev. č. II-13 na MK č. 222c, Třinec - Konská</v>
      </c>
      <c r="F7" s="349"/>
      <c r="G7" s="349"/>
      <c r="H7" s="349"/>
      <c r="L7" s="22"/>
    </row>
    <row r="8" spans="1:46" s="2" customFormat="1" ht="12" customHeight="1">
      <c r="A8" s="34"/>
      <c r="B8" s="35"/>
      <c r="C8" s="34"/>
      <c r="D8" s="29" t="s">
        <v>95</v>
      </c>
      <c r="E8" s="34"/>
      <c r="F8" s="34"/>
      <c r="G8" s="34"/>
      <c r="H8" s="34"/>
      <c r="I8" s="34"/>
      <c r="J8" s="34"/>
      <c r="K8" s="34"/>
      <c r="L8" s="9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38" t="s">
        <v>850</v>
      </c>
      <c r="F9" s="347"/>
      <c r="G9" s="347"/>
      <c r="H9" s="347"/>
      <c r="I9" s="34"/>
      <c r="J9" s="34"/>
      <c r="K9" s="34"/>
      <c r="L9" s="9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9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22. 5. 2024</v>
      </c>
      <c r="K12" s="34"/>
      <c r="L12" s="9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">
        <v>3</v>
      </c>
      <c r="K14" s="34"/>
      <c r="L14" s="9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27</v>
      </c>
      <c r="F15" s="34"/>
      <c r="G15" s="34"/>
      <c r="H15" s="34"/>
      <c r="I15" s="29" t="s">
        <v>28</v>
      </c>
      <c r="J15" s="27" t="s">
        <v>3</v>
      </c>
      <c r="K15" s="34"/>
      <c r="L15" s="9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9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50" t="str">
        <f>'Rekapitulace stavby'!E14</f>
        <v>Vyplň údaj</v>
      </c>
      <c r="F18" s="317"/>
      <c r="G18" s="317"/>
      <c r="H18" s="317"/>
      <c r="I18" s="29" t="s">
        <v>28</v>
      </c>
      <c r="J18" s="30" t="str">
        <f>'Rekapitulace stavby'!AN14</f>
        <v>Vyplň údaj</v>
      </c>
      <c r="K18" s="34"/>
      <c r="L18" s="9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9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28</v>
      </c>
      <c r="J21" s="27" t="str">
        <f>IF('Rekapitulace stavby'!AN17="","",'Rekapitulace stavby'!AN17)</f>
        <v/>
      </c>
      <c r="K21" s="34"/>
      <c r="L21" s="9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33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9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28</v>
      </c>
      <c r="J24" s="27" t="str">
        <f>IF('Rekapitulace stavby'!AN20="","",'Rekapitulace stavby'!AN20)</f>
        <v/>
      </c>
      <c r="K24" s="34"/>
      <c r="L24" s="9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34</v>
      </c>
      <c r="E26" s="34"/>
      <c r="F26" s="34"/>
      <c r="G26" s="34"/>
      <c r="H26" s="34"/>
      <c r="I26" s="34"/>
      <c r="J26" s="34"/>
      <c r="K26" s="34"/>
      <c r="L26" s="9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7"/>
      <c r="B27" s="98"/>
      <c r="C27" s="97"/>
      <c r="D27" s="97"/>
      <c r="E27" s="321" t="s">
        <v>3</v>
      </c>
      <c r="F27" s="321"/>
      <c r="G27" s="321"/>
      <c r="H27" s="321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0" t="s">
        <v>36</v>
      </c>
      <c r="E30" s="34"/>
      <c r="F30" s="34"/>
      <c r="G30" s="34"/>
      <c r="H30" s="34"/>
      <c r="I30" s="34"/>
      <c r="J30" s="68">
        <f>ROUND(J93, 2)</f>
        <v>0</v>
      </c>
      <c r="K30" s="34"/>
      <c r="L30" s="9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38</v>
      </c>
      <c r="G32" s="34"/>
      <c r="H32" s="34"/>
      <c r="I32" s="38" t="s">
        <v>37</v>
      </c>
      <c r="J32" s="38" t="s">
        <v>39</v>
      </c>
      <c r="K32" s="34"/>
      <c r="L32" s="9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1" t="s">
        <v>40</v>
      </c>
      <c r="E33" s="29" t="s">
        <v>41</v>
      </c>
      <c r="F33" s="102">
        <f>ROUND((SUM(BE93:BE543)),  2)</f>
        <v>0</v>
      </c>
      <c r="G33" s="34"/>
      <c r="H33" s="34"/>
      <c r="I33" s="103">
        <v>0.21</v>
      </c>
      <c r="J33" s="102">
        <f>ROUND(((SUM(BE93:BE543))*I33),  2)</f>
        <v>0</v>
      </c>
      <c r="K33" s="34"/>
      <c r="L33" s="9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42</v>
      </c>
      <c r="F34" s="102">
        <f>ROUND((SUM(BF93:BF543)),  2)</f>
        <v>0</v>
      </c>
      <c r="G34" s="34"/>
      <c r="H34" s="34"/>
      <c r="I34" s="103">
        <v>0.12</v>
      </c>
      <c r="J34" s="102">
        <f>ROUND(((SUM(BF93:BF543))*I34),  2)</f>
        <v>0</v>
      </c>
      <c r="K34" s="34"/>
      <c r="L34" s="9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43</v>
      </c>
      <c r="F35" s="102">
        <f>ROUND((SUM(BG93:BG543)),  2)</f>
        <v>0</v>
      </c>
      <c r="G35" s="34"/>
      <c r="H35" s="34"/>
      <c r="I35" s="103">
        <v>0.21</v>
      </c>
      <c r="J35" s="102">
        <f>0</f>
        <v>0</v>
      </c>
      <c r="K35" s="34"/>
      <c r="L35" s="9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44</v>
      </c>
      <c r="F36" s="102">
        <f>ROUND((SUM(BH93:BH543)),  2)</f>
        <v>0</v>
      </c>
      <c r="G36" s="34"/>
      <c r="H36" s="34"/>
      <c r="I36" s="103">
        <v>0.12</v>
      </c>
      <c r="J36" s="102">
        <f>0</f>
        <v>0</v>
      </c>
      <c r="K36" s="34"/>
      <c r="L36" s="9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45</v>
      </c>
      <c r="F37" s="102">
        <f>ROUND((SUM(BI93:BI543)),  2)</f>
        <v>0</v>
      </c>
      <c r="G37" s="34"/>
      <c r="H37" s="34"/>
      <c r="I37" s="103">
        <v>0</v>
      </c>
      <c r="J37" s="102">
        <f>0</f>
        <v>0</v>
      </c>
      <c r="K37" s="34"/>
      <c r="L37" s="9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4"/>
      <c r="D39" s="105" t="s">
        <v>46</v>
      </c>
      <c r="E39" s="57"/>
      <c r="F39" s="57"/>
      <c r="G39" s="106" t="s">
        <v>47</v>
      </c>
      <c r="H39" s="107" t="s">
        <v>48</v>
      </c>
      <c r="I39" s="57"/>
      <c r="J39" s="108">
        <f>SUM(J30:J37)</f>
        <v>0</v>
      </c>
      <c r="K39" s="109"/>
      <c r="L39" s="9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99</v>
      </c>
      <c r="D45" s="34"/>
      <c r="E45" s="34"/>
      <c r="F45" s="34"/>
      <c r="G45" s="34"/>
      <c r="H45" s="34"/>
      <c r="I45" s="34"/>
      <c r="J45" s="34"/>
      <c r="K45" s="34"/>
      <c r="L45" s="9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9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48" t="str">
        <f>E7</f>
        <v>Propustek ev. č. II-13 na MK č. 222c, Třinec - Konská</v>
      </c>
      <c r="F48" s="349"/>
      <c r="G48" s="349"/>
      <c r="H48" s="349"/>
      <c r="I48" s="34"/>
      <c r="J48" s="34"/>
      <c r="K48" s="34"/>
      <c r="L48" s="9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95</v>
      </c>
      <c r="D49" s="34"/>
      <c r="E49" s="34"/>
      <c r="F49" s="34"/>
      <c r="G49" s="34"/>
      <c r="H49" s="34"/>
      <c r="I49" s="34"/>
      <c r="J49" s="34"/>
      <c r="K49" s="34"/>
      <c r="L49" s="9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38" t="str">
        <f>E9</f>
        <v>SO 201 - Most</v>
      </c>
      <c r="F50" s="347"/>
      <c r="G50" s="347"/>
      <c r="H50" s="347"/>
      <c r="I50" s="34"/>
      <c r="J50" s="34"/>
      <c r="K50" s="34"/>
      <c r="L50" s="9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22. 5. 2024</v>
      </c>
      <c r="K52" s="34"/>
      <c r="L52" s="9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>Statutární město Třinec, Jablunkovská 160,  739 61</v>
      </c>
      <c r="G54" s="34"/>
      <c r="H54" s="34"/>
      <c r="I54" s="29" t="s">
        <v>31</v>
      </c>
      <c r="J54" s="32" t="str">
        <f>E21</f>
        <v xml:space="preserve"> </v>
      </c>
      <c r="K54" s="34"/>
      <c r="L54" s="9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29" t="s">
        <v>33</v>
      </c>
      <c r="J55" s="32" t="str">
        <f>E24</f>
        <v xml:space="preserve"> </v>
      </c>
      <c r="K55" s="34"/>
      <c r="L55" s="9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0" t="s">
        <v>100</v>
      </c>
      <c r="D57" s="104"/>
      <c r="E57" s="104"/>
      <c r="F57" s="104"/>
      <c r="G57" s="104"/>
      <c r="H57" s="104"/>
      <c r="I57" s="104"/>
      <c r="J57" s="111" t="s">
        <v>101</v>
      </c>
      <c r="K57" s="104"/>
      <c r="L57" s="9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2" t="s">
        <v>68</v>
      </c>
      <c r="D59" s="34"/>
      <c r="E59" s="34"/>
      <c r="F59" s="34"/>
      <c r="G59" s="34"/>
      <c r="H59" s="34"/>
      <c r="I59" s="34"/>
      <c r="J59" s="68">
        <f>J93</f>
        <v>0</v>
      </c>
      <c r="K59" s="34"/>
      <c r="L59" s="9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102</v>
      </c>
    </row>
    <row r="60" spans="1:47" s="9" customFormat="1" ht="24.95" customHeight="1">
      <c r="B60" s="113"/>
      <c r="D60" s="114" t="s">
        <v>235</v>
      </c>
      <c r="E60" s="115"/>
      <c r="F60" s="115"/>
      <c r="G60" s="115"/>
      <c r="H60" s="115"/>
      <c r="I60" s="115"/>
      <c r="J60" s="116">
        <f>J94</f>
        <v>0</v>
      </c>
      <c r="L60" s="113"/>
    </row>
    <row r="61" spans="1:47" s="10" customFormat="1" ht="19.899999999999999" customHeight="1">
      <c r="B61" s="117"/>
      <c r="D61" s="118" t="s">
        <v>236</v>
      </c>
      <c r="E61" s="119"/>
      <c r="F61" s="119"/>
      <c r="G61" s="119"/>
      <c r="H61" s="119"/>
      <c r="I61" s="119"/>
      <c r="J61" s="120">
        <f>J95</f>
        <v>0</v>
      </c>
      <c r="L61" s="117"/>
    </row>
    <row r="62" spans="1:47" s="10" customFormat="1" ht="19.899999999999999" customHeight="1">
      <c r="B62" s="117"/>
      <c r="D62" s="118" t="s">
        <v>553</v>
      </c>
      <c r="E62" s="119"/>
      <c r="F62" s="119"/>
      <c r="G62" s="119"/>
      <c r="H62" s="119"/>
      <c r="I62" s="119"/>
      <c r="J62" s="120">
        <f>J131</f>
        <v>0</v>
      </c>
      <c r="L62" s="117"/>
    </row>
    <row r="63" spans="1:47" s="10" customFormat="1" ht="19.899999999999999" customHeight="1">
      <c r="B63" s="117"/>
      <c r="D63" s="118" t="s">
        <v>851</v>
      </c>
      <c r="E63" s="119"/>
      <c r="F63" s="119"/>
      <c r="G63" s="119"/>
      <c r="H63" s="119"/>
      <c r="I63" s="119"/>
      <c r="J63" s="120">
        <f>J168</f>
        <v>0</v>
      </c>
      <c r="L63" s="117"/>
    </row>
    <row r="64" spans="1:47" s="10" customFormat="1" ht="19.899999999999999" customHeight="1">
      <c r="B64" s="117"/>
      <c r="D64" s="118" t="s">
        <v>852</v>
      </c>
      <c r="E64" s="119"/>
      <c r="F64" s="119"/>
      <c r="G64" s="119"/>
      <c r="H64" s="119"/>
      <c r="I64" s="119"/>
      <c r="J64" s="120">
        <f>J241</f>
        <v>0</v>
      </c>
      <c r="L64" s="117"/>
    </row>
    <row r="65" spans="1:31" s="10" customFormat="1" ht="19.899999999999999" customHeight="1">
      <c r="B65" s="117"/>
      <c r="D65" s="118" t="s">
        <v>237</v>
      </c>
      <c r="E65" s="119"/>
      <c r="F65" s="119"/>
      <c r="G65" s="119"/>
      <c r="H65" s="119"/>
      <c r="I65" s="119"/>
      <c r="J65" s="120">
        <f>J294</f>
        <v>0</v>
      </c>
      <c r="L65" s="117"/>
    </row>
    <row r="66" spans="1:31" s="10" customFormat="1" ht="19.899999999999999" customHeight="1">
      <c r="B66" s="117"/>
      <c r="D66" s="118" t="s">
        <v>853</v>
      </c>
      <c r="E66" s="119"/>
      <c r="F66" s="119"/>
      <c r="G66" s="119"/>
      <c r="H66" s="119"/>
      <c r="I66" s="119"/>
      <c r="J66" s="120">
        <f>J343</f>
        <v>0</v>
      </c>
      <c r="L66" s="117"/>
    </row>
    <row r="67" spans="1:31" s="10" customFormat="1" ht="19.899999999999999" customHeight="1">
      <c r="B67" s="117"/>
      <c r="D67" s="118" t="s">
        <v>554</v>
      </c>
      <c r="E67" s="119"/>
      <c r="F67" s="119"/>
      <c r="G67" s="119"/>
      <c r="H67" s="119"/>
      <c r="I67" s="119"/>
      <c r="J67" s="120">
        <f>J360</f>
        <v>0</v>
      </c>
      <c r="L67" s="117"/>
    </row>
    <row r="68" spans="1:31" s="10" customFormat="1" ht="14.85" customHeight="1">
      <c r="B68" s="117"/>
      <c r="D68" s="118" t="s">
        <v>854</v>
      </c>
      <c r="E68" s="119"/>
      <c r="F68" s="119"/>
      <c r="G68" s="119"/>
      <c r="H68" s="119"/>
      <c r="I68" s="119"/>
      <c r="J68" s="120">
        <f>J361</f>
        <v>0</v>
      </c>
      <c r="L68" s="117"/>
    </row>
    <row r="69" spans="1:31" s="10" customFormat="1" ht="19.899999999999999" customHeight="1">
      <c r="B69" s="117"/>
      <c r="D69" s="118" t="s">
        <v>555</v>
      </c>
      <c r="E69" s="119"/>
      <c r="F69" s="119"/>
      <c r="G69" s="119"/>
      <c r="H69" s="119"/>
      <c r="I69" s="119"/>
      <c r="J69" s="120">
        <f>J365</f>
        <v>0</v>
      </c>
      <c r="L69" s="117"/>
    </row>
    <row r="70" spans="1:31" s="10" customFormat="1" ht="19.899999999999999" customHeight="1">
      <c r="B70" s="117"/>
      <c r="D70" s="118" t="s">
        <v>855</v>
      </c>
      <c r="E70" s="119"/>
      <c r="F70" s="119"/>
      <c r="G70" s="119"/>
      <c r="H70" s="119"/>
      <c r="I70" s="119"/>
      <c r="J70" s="120">
        <f>J478</f>
        <v>0</v>
      </c>
      <c r="L70" s="117"/>
    </row>
    <row r="71" spans="1:31" s="9" customFormat="1" ht="24.95" customHeight="1">
      <c r="B71" s="113"/>
      <c r="D71" s="114" t="s">
        <v>856</v>
      </c>
      <c r="E71" s="115"/>
      <c r="F71" s="115"/>
      <c r="G71" s="115"/>
      <c r="H71" s="115"/>
      <c r="I71" s="115"/>
      <c r="J71" s="116">
        <f>J482</f>
        <v>0</v>
      </c>
      <c r="L71" s="113"/>
    </row>
    <row r="72" spans="1:31" s="10" customFormat="1" ht="19.899999999999999" customHeight="1">
      <c r="B72" s="117"/>
      <c r="D72" s="118" t="s">
        <v>857</v>
      </c>
      <c r="E72" s="119"/>
      <c r="F72" s="119"/>
      <c r="G72" s="119"/>
      <c r="H72" s="119"/>
      <c r="I72" s="119"/>
      <c r="J72" s="120">
        <f>J483</f>
        <v>0</v>
      </c>
      <c r="L72" s="117"/>
    </row>
    <row r="73" spans="1:31" s="10" customFormat="1" ht="19.899999999999999" customHeight="1">
      <c r="B73" s="117"/>
      <c r="D73" s="118" t="s">
        <v>858</v>
      </c>
      <c r="E73" s="119"/>
      <c r="F73" s="119"/>
      <c r="G73" s="119"/>
      <c r="H73" s="119"/>
      <c r="I73" s="119"/>
      <c r="J73" s="120">
        <f>J532</f>
        <v>0</v>
      </c>
      <c r="L73" s="117"/>
    </row>
    <row r="74" spans="1:31" s="2" customFormat="1" ht="21.75" customHeight="1">
      <c r="A74" s="34"/>
      <c r="B74" s="35"/>
      <c r="C74" s="34"/>
      <c r="D74" s="34"/>
      <c r="E74" s="34"/>
      <c r="F74" s="34"/>
      <c r="G74" s="34"/>
      <c r="H74" s="34"/>
      <c r="I74" s="34"/>
      <c r="J74" s="34"/>
      <c r="K74" s="34"/>
      <c r="L74" s="9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9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pans="1:31" s="2" customFormat="1" ht="6.95" customHeight="1">
      <c r="A79" s="34"/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9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4.95" customHeight="1">
      <c r="A80" s="34"/>
      <c r="B80" s="35"/>
      <c r="C80" s="23" t="s">
        <v>105</v>
      </c>
      <c r="D80" s="34"/>
      <c r="E80" s="34"/>
      <c r="F80" s="34"/>
      <c r="G80" s="34"/>
      <c r="H80" s="34"/>
      <c r="I80" s="34"/>
      <c r="J80" s="34"/>
      <c r="K80" s="34"/>
      <c r="L80" s="9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17</v>
      </c>
      <c r="D82" s="34"/>
      <c r="E82" s="34"/>
      <c r="F82" s="34"/>
      <c r="G82" s="34"/>
      <c r="H82" s="34"/>
      <c r="I82" s="34"/>
      <c r="J82" s="34"/>
      <c r="K82" s="34"/>
      <c r="L82" s="9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4"/>
      <c r="D83" s="34"/>
      <c r="E83" s="348" t="str">
        <f>E7</f>
        <v>Propustek ev. č. II-13 na MK č. 222c, Třinec - Konská</v>
      </c>
      <c r="F83" s="349"/>
      <c r="G83" s="349"/>
      <c r="H83" s="349"/>
      <c r="I83" s="34"/>
      <c r="J83" s="34"/>
      <c r="K83" s="34"/>
      <c r="L83" s="9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95</v>
      </c>
      <c r="D84" s="34"/>
      <c r="E84" s="34"/>
      <c r="F84" s="34"/>
      <c r="G84" s="34"/>
      <c r="H84" s="34"/>
      <c r="I84" s="34"/>
      <c r="J84" s="34"/>
      <c r="K84" s="34"/>
      <c r="L84" s="9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6.5" customHeight="1">
      <c r="A85" s="34"/>
      <c r="B85" s="35"/>
      <c r="C85" s="34"/>
      <c r="D85" s="34"/>
      <c r="E85" s="338" t="str">
        <f>E9</f>
        <v>SO 201 - Most</v>
      </c>
      <c r="F85" s="347"/>
      <c r="G85" s="347"/>
      <c r="H85" s="347"/>
      <c r="I85" s="34"/>
      <c r="J85" s="34"/>
      <c r="K85" s="34"/>
      <c r="L85" s="9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9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2" customHeight="1">
      <c r="A87" s="34"/>
      <c r="B87" s="35"/>
      <c r="C87" s="29" t="s">
        <v>21</v>
      </c>
      <c r="D87" s="34"/>
      <c r="E87" s="34"/>
      <c r="F87" s="27" t="str">
        <f>F12</f>
        <v xml:space="preserve"> </v>
      </c>
      <c r="G87" s="34"/>
      <c r="H87" s="34"/>
      <c r="I87" s="29" t="s">
        <v>23</v>
      </c>
      <c r="J87" s="52" t="str">
        <f>IF(J12="","",J12)</f>
        <v>22. 5. 2024</v>
      </c>
      <c r="K87" s="34"/>
      <c r="L87" s="9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6.95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9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5.2" customHeight="1">
      <c r="A89" s="34"/>
      <c r="B89" s="35"/>
      <c r="C89" s="29" t="s">
        <v>25</v>
      </c>
      <c r="D89" s="34"/>
      <c r="E89" s="34"/>
      <c r="F89" s="27" t="str">
        <f>E15</f>
        <v>Statutární město Třinec, Jablunkovská 160,  739 61</v>
      </c>
      <c r="G89" s="34"/>
      <c r="H89" s="34"/>
      <c r="I89" s="29" t="s">
        <v>31</v>
      </c>
      <c r="J89" s="32" t="str">
        <f>E21</f>
        <v xml:space="preserve"> </v>
      </c>
      <c r="K89" s="34"/>
      <c r="L89" s="9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2" customFormat="1" ht="15.2" customHeight="1">
      <c r="A90" s="34"/>
      <c r="B90" s="35"/>
      <c r="C90" s="29" t="s">
        <v>29</v>
      </c>
      <c r="D90" s="34"/>
      <c r="E90" s="34"/>
      <c r="F90" s="27" t="str">
        <f>IF(E18="","",E18)</f>
        <v>Vyplň údaj</v>
      </c>
      <c r="G90" s="34"/>
      <c r="H90" s="34"/>
      <c r="I90" s="29" t="s">
        <v>33</v>
      </c>
      <c r="J90" s="32" t="str">
        <f>E24</f>
        <v xml:space="preserve"> </v>
      </c>
      <c r="K90" s="34"/>
      <c r="L90" s="9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5" s="2" customFormat="1" ht="10.35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9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5" s="11" customFormat="1" ht="29.25" customHeight="1">
      <c r="A92" s="121"/>
      <c r="B92" s="122"/>
      <c r="C92" s="123" t="s">
        <v>106</v>
      </c>
      <c r="D92" s="124" t="s">
        <v>55</v>
      </c>
      <c r="E92" s="124" t="s">
        <v>51</v>
      </c>
      <c r="F92" s="124" t="s">
        <v>52</v>
      </c>
      <c r="G92" s="124" t="s">
        <v>107</v>
      </c>
      <c r="H92" s="124" t="s">
        <v>108</v>
      </c>
      <c r="I92" s="124" t="s">
        <v>109</v>
      </c>
      <c r="J92" s="124" t="s">
        <v>101</v>
      </c>
      <c r="K92" s="125" t="s">
        <v>110</v>
      </c>
      <c r="L92" s="126"/>
      <c r="M92" s="59" t="s">
        <v>3</v>
      </c>
      <c r="N92" s="60" t="s">
        <v>40</v>
      </c>
      <c r="O92" s="60" t="s">
        <v>111</v>
      </c>
      <c r="P92" s="60" t="s">
        <v>112</v>
      </c>
      <c r="Q92" s="60" t="s">
        <v>113</v>
      </c>
      <c r="R92" s="60" t="s">
        <v>114</v>
      </c>
      <c r="S92" s="60" t="s">
        <v>115</v>
      </c>
      <c r="T92" s="61" t="s">
        <v>116</v>
      </c>
      <c r="U92" s="121"/>
      <c r="V92" s="121"/>
      <c r="W92" s="121"/>
      <c r="X92" s="121"/>
      <c r="Y92" s="121"/>
      <c r="Z92" s="121"/>
      <c r="AA92" s="121"/>
      <c r="AB92" s="121"/>
      <c r="AC92" s="121"/>
      <c r="AD92" s="121"/>
      <c r="AE92" s="121"/>
    </row>
    <row r="93" spans="1:65" s="2" customFormat="1" ht="22.9" customHeight="1">
      <c r="A93" s="34"/>
      <c r="B93" s="35"/>
      <c r="C93" s="66" t="s">
        <v>117</v>
      </c>
      <c r="D93" s="34"/>
      <c r="E93" s="34"/>
      <c r="F93" s="34"/>
      <c r="G93" s="34"/>
      <c r="H93" s="34"/>
      <c r="I93" s="34"/>
      <c r="J93" s="127">
        <f>BK93</f>
        <v>0</v>
      </c>
      <c r="K93" s="34"/>
      <c r="L93" s="35"/>
      <c r="M93" s="62"/>
      <c r="N93" s="53"/>
      <c r="O93" s="63"/>
      <c r="P93" s="128">
        <f>P94+P482</f>
        <v>0</v>
      </c>
      <c r="Q93" s="63"/>
      <c r="R93" s="128">
        <f>R94+R482</f>
        <v>627.63824955999974</v>
      </c>
      <c r="S93" s="63"/>
      <c r="T93" s="129">
        <f>T94+T482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69</v>
      </c>
      <c r="AU93" s="19" t="s">
        <v>102</v>
      </c>
      <c r="BK93" s="130">
        <f>BK94+BK482</f>
        <v>0</v>
      </c>
    </row>
    <row r="94" spans="1:65" s="12" customFormat="1" ht="25.9" customHeight="1">
      <c r="B94" s="131"/>
      <c r="D94" s="132" t="s">
        <v>69</v>
      </c>
      <c r="E94" s="133" t="s">
        <v>238</v>
      </c>
      <c r="F94" s="133" t="s">
        <v>239</v>
      </c>
      <c r="I94" s="134"/>
      <c r="J94" s="135">
        <f>BK94</f>
        <v>0</v>
      </c>
      <c r="L94" s="131"/>
      <c r="M94" s="136"/>
      <c r="N94" s="137"/>
      <c r="O94" s="137"/>
      <c r="P94" s="138">
        <f>P95+P131+P168+P241+P294+P343+P360+P365+P478</f>
        <v>0</v>
      </c>
      <c r="Q94" s="137"/>
      <c r="R94" s="138">
        <f>R95+R131+R168+R241+R294+R343+R360+R365+R478</f>
        <v>627.51840093999976</v>
      </c>
      <c r="S94" s="137"/>
      <c r="T94" s="139">
        <f>T95+T131+T168+T241+T294+T343+T360+T365+T478</f>
        <v>0</v>
      </c>
      <c r="AR94" s="132" t="s">
        <v>77</v>
      </c>
      <c r="AT94" s="140" t="s">
        <v>69</v>
      </c>
      <c r="AU94" s="140" t="s">
        <v>70</v>
      </c>
      <c r="AY94" s="132" t="s">
        <v>121</v>
      </c>
      <c r="BK94" s="141">
        <f>BK95+BK131+BK168+BK241+BK294+BK343+BK360+BK365+BK478</f>
        <v>0</v>
      </c>
    </row>
    <row r="95" spans="1:65" s="12" customFormat="1" ht="22.9" customHeight="1">
      <c r="B95" s="131"/>
      <c r="D95" s="132" t="s">
        <v>69</v>
      </c>
      <c r="E95" s="142" t="s">
        <v>77</v>
      </c>
      <c r="F95" s="142" t="s">
        <v>240</v>
      </c>
      <c r="I95" s="134"/>
      <c r="J95" s="143">
        <f>BK95</f>
        <v>0</v>
      </c>
      <c r="L95" s="131"/>
      <c r="M95" s="136"/>
      <c r="N95" s="137"/>
      <c r="O95" s="137"/>
      <c r="P95" s="138">
        <f>SUM(P96:P130)</f>
        <v>0</v>
      </c>
      <c r="Q95" s="137"/>
      <c r="R95" s="138">
        <f>SUM(R96:R130)</f>
        <v>334.99199999999996</v>
      </c>
      <c r="S95" s="137"/>
      <c r="T95" s="139">
        <f>SUM(T96:T130)</f>
        <v>0</v>
      </c>
      <c r="AR95" s="132" t="s">
        <v>77</v>
      </c>
      <c r="AT95" s="140" t="s">
        <v>69</v>
      </c>
      <c r="AU95" s="140" t="s">
        <v>77</v>
      </c>
      <c r="AY95" s="132" t="s">
        <v>121</v>
      </c>
      <c r="BK95" s="141">
        <f>SUM(BK96:BK130)</f>
        <v>0</v>
      </c>
    </row>
    <row r="96" spans="1:65" s="2" customFormat="1" ht="33" customHeight="1">
      <c r="A96" s="34"/>
      <c r="B96" s="144"/>
      <c r="C96" s="145" t="s">
        <v>77</v>
      </c>
      <c r="D96" s="145" t="s">
        <v>123</v>
      </c>
      <c r="E96" s="146" t="s">
        <v>859</v>
      </c>
      <c r="F96" s="147" t="s">
        <v>860</v>
      </c>
      <c r="G96" s="148" t="s">
        <v>297</v>
      </c>
      <c r="H96" s="149">
        <v>13.44</v>
      </c>
      <c r="I96" s="150"/>
      <c r="J96" s="151">
        <f>ROUND(I96*H96,2)</f>
        <v>0</v>
      </c>
      <c r="K96" s="147" t="s">
        <v>244</v>
      </c>
      <c r="L96" s="35"/>
      <c r="M96" s="152" t="s">
        <v>3</v>
      </c>
      <c r="N96" s="153" t="s">
        <v>41</v>
      </c>
      <c r="O96" s="55"/>
      <c r="P96" s="154">
        <f>O96*H96</f>
        <v>0</v>
      </c>
      <c r="Q96" s="154">
        <v>0</v>
      </c>
      <c r="R96" s="154">
        <f>Q96*H96</f>
        <v>0</v>
      </c>
      <c r="S96" s="154">
        <v>0</v>
      </c>
      <c r="T96" s="15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56" t="s">
        <v>120</v>
      </c>
      <c r="AT96" s="156" t="s">
        <v>123</v>
      </c>
      <c r="AU96" s="156" t="s">
        <v>79</v>
      </c>
      <c r="AY96" s="19" t="s">
        <v>121</v>
      </c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19" t="s">
        <v>77</v>
      </c>
      <c r="BK96" s="157">
        <f>ROUND(I96*H96,2)</f>
        <v>0</v>
      </c>
      <c r="BL96" s="19" t="s">
        <v>120</v>
      </c>
      <c r="BM96" s="156" t="s">
        <v>861</v>
      </c>
    </row>
    <row r="97" spans="1:65" s="2" customFormat="1" ht="39">
      <c r="A97" s="34"/>
      <c r="B97" s="35"/>
      <c r="C97" s="34"/>
      <c r="D97" s="158" t="s">
        <v>129</v>
      </c>
      <c r="E97" s="34"/>
      <c r="F97" s="159" t="s">
        <v>862</v>
      </c>
      <c r="G97" s="34"/>
      <c r="H97" s="34"/>
      <c r="I97" s="160"/>
      <c r="J97" s="34"/>
      <c r="K97" s="34"/>
      <c r="L97" s="35"/>
      <c r="M97" s="161"/>
      <c r="N97" s="162"/>
      <c r="O97" s="55"/>
      <c r="P97" s="55"/>
      <c r="Q97" s="55"/>
      <c r="R97" s="55"/>
      <c r="S97" s="55"/>
      <c r="T97" s="5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129</v>
      </c>
      <c r="AU97" s="19" t="s">
        <v>79</v>
      </c>
    </row>
    <row r="98" spans="1:65" s="2" customFormat="1">
      <c r="A98" s="34"/>
      <c r="B98" s="35"/>
      <c r="C98" s="34"/>
      <c r="D98" s="168" t="s">
        <v>247</v>
      </c>
      <c r="E98" s="34"/>
      <c r="F98" s="169" t="s">
        <v>863</v>
      </c>
      <c r="G98" s="34"/>
      <c r="H98" s="34"/>
      <c r="I98" s="160"/>
      <c r="J98" s="34"/>
      <c r="K98" s="34"/>
      <c r="L98" s="35"/>
      <c r="M98" s="161"/>
      <c r="N98" s="162"/>
      <c r="O98" s="55"/>
      <c r="P98" s="55"/>
      <c r="Q98" s="55"/>
      <c r="R98" s="55"/>
      <c r="S98" s="55"/>
      <c r="T98" s="56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247</v>
      </c>
      <c r="AU98" s="19" t="s">
        <v>79</v>
      </c>
    </row>
    <row r="99" spans="1:65" s="13" customFormat="1">
      <c r="B99" s="170"/>
      <c r="D99" s="158" t="s">
        <v>249</v>
      </c>
      <c r="E99" s="171" t="s">
        <v>3</v>
      </c>
      <c r="F99" s="172" t="s">
        <v>864</v>
      </c>
      <c r="H99" s="171" t="s">
        <v>3</v>
      </c>
      <c r="I99" s="173"/>
      <c r="L99" s="170"/>
      <c r="M99" s="174"/>
      <c r="N99" s="175"/>
      <c r="O99" s="175"/>
      <c r="P99" s="175"/>
      <c r="Q99" s="175"/>
      <c r="R99" s="175"/>
      <c r="S99" s="175"/>
      <c r="T99" s="176"/>
      <c r="AT99" s="171" t="s">
        <v>249</v>
      </c>
      <c r="AU99" s="171" t="s">
        <v>79</v>
      </c>
      <c r="AV99" s="13" t="s">
        <v>77</v>
      </c>
      <c r="AW99" s="13" t="s">
        <v>32</v>
      </c>
      <c r="AX99" s="13" t="s">
        <v>70</v>
      </c>
      <c r="AY99" s="171" t="s">
        <v>121</v>
      </c>
    </row>
    <row r="100" spans="1:65" s="13" customFormat="1">
      <c r="B100" s="170"/>
      <c r="D100" s="158" t="s">
        <v>249</v>
      </c>
      <c r="E100" s="171" t="s">
        <v>3</v>
      </c>
      <c r="F100" s="172" t="s">
        <v>865</v>
      </c>
      <c r="H100" s="171" t="s">
        <v>3</v>
      </c>
      <c r="I100" s="173"/>
      <c r="L100" s="170"/>
      <c r="M100" s="174"/>
      <c r="N100" s="175"/>
      <c r="O100" s="175"/>
      <c r="P100" s="175"/>
      <c r="Q100" s="175"/>
      <c r="R100" s="175"/>
      <c r="S100" s="175"/>
      <c r="T100" s="176"/>
      <c r="AT100" s="171" t="s">
        <v>249</v>
      </c>
      <c r="AU100" s="171" t="s">
        <v>79</v>
      </c>
      <c r="AV100" s="13" t="s">
        <v>77</v>
      </c>
      <c r="AW100" s="13" t="s">
        <v>32</v>
      </c>
      <c r="AX100" s="13" t="s">
        <v>70</v>
      </c>
      <c r="AY100" s="171" t="s">
        <v>121</v>
      </c>
    </row>
    <row r="101" spans="1:65" s="14" customFormat="1">
      <c r="B101" s="177"/>
      <c r="D101" s="158" t="s">
        <v>249</v>
      </c>
      <c r="E101" s="178" t="s">
        <v>3</v>
      </c>
      <c r="F101" s="179" t="s">
        <v>866</v>
      </c>
      <c r="H101" s="180">
        <v>13.44</v>
      </c>
      <c r="I101" s="181"/>
      <c r="L101" s="177"/>
      <c r="M101" s="182"/>
      <c r="N101" s="183"/>
      <c r="O101" s="183"/>
      <c r="P101" s="183"/>
      <c r="Q101" s="183"/>
      <c r="R101" s="183"/>
      <c r="S101" s="183"/>
      <c r="T101" s="184"/>
      <c r="AT101" s="178" t="s">
        <v>249</v>
      </c>
      <c r="AU101" s="178" t="s">
        <v>79</v>
      </c>
      <c r="AV101" s="14" t="s">
        <v>79</v>
      </c>
      <c r="AW101" s="14" t="s">
        <v>32</v>
      </c>
      <c r="AX101" s="14" t="s">
        <v>77</v>
      </c>
      <c r="AY101" s="178" t="s">
        <v>121</v>
      </c>
    </row>
    <row r="102" spans="1:65" s="2" customFormat="1" ht="16.5" customHeight="1">
      <c r="A102" s="34"/>
      <c r="B102" s="144"/>
      <c r="C102" s="193" t="s">
        <v>79</v>
      </c>
      <c r="D102" s="193" t="s">
        <v>496</v>
      </c>
      <c r="E102" s="194" t="s">
        <v>728</v>
      </c>
      <c r="F102" s="195" t="s">
        <v>729</v>
      </c>
      <c r="G102" s="196" t="s">
        <v>475</v>
      </c>
      <c r="H102" s="197">
        <v>24.192</v>
      </c>
      <c r="I102" s="198"/>
      <c r="J102" s="199">
        <f>ROUND(I102*H102,2)</f>
        <v>0</v>
      </c>
      <c r="K102" s="195" t="s">
        <v>244</v>
      </c>
      <c r="L102" s="200"/>
      <c r="M102" s="201" t="s">
        <v>3</v>
      </c>
      <c r="N102" s="202" t="s">
        <v>41</v>
      </c>
      <c r="O102" s="55"/>
      <c r="P102" s="154">
        <f>O102*H102</f>
        <v>0</v>
      </c>
      <c r="Q102" s="154">
        <v>1</v>
      </c>
      <c r="R102" s="154">
        <f>Q102*H102</f>
        <v>24.192</v>
      </c>
      <c r="S102" s="154">
        <v>0</v>
      </c>
      <c r="T102" s="15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56" t="s">
        <v>162</v>
      </c>
      <c r="AT102" s="156" t="s">
        <v>496</v>
      </c>
      <c r="AU102" s="156" t="s">
        <v>79</v>
      </c>
      <c r="AY102" s="19" t="s">
        <v>121</v>
      </c>
      <c r="BE102" s="157">
        <f>IF(N102="základní",J102,0)</f>
        <v>0</v>
      </c>
      <c r="BF102" s="157">
        <f>IF(N102="snížená",J102,0)</f>
        <v>0</v>
      </c>
      <c r="BG102" s="157">
        <f>IF(N102="zákl. přenesená",J102,0)</f>
        <v>0</v>
      </c>
      <c r="BH102" s="157">
        <f>IF(N102="sníž. přenesená",J102,0)</f>
        <v>0</v>
      </c>
      <c r="BI102" s="157">
        <f>IF(N102="nulová",J102,0)</f>
        <v>0</v>
      </c>
      <c r="BJ102" s="19" t="s">
        <v>77</v>
      </c>
      <c r="BK102" s="157">
        <f>ROUND(I102*H102,2)</f>
        <v>0</v>
      </c>
      <c r="BL102" s="19" t="s">
        <v>120</v>
      </c>
      <c r="BM102" s="156" t="s">
        <v>867</v>
      </c>
    </row>
    <row r="103" spans="1:65" s="2" customFormat="1">
      <c r="A103" s="34"/>
      <c r="B103" s="35"/>
      <c r="C103" s="34"/>
      <c r="D103" s="158" t="s">
        <v>129</v>
      </c>
      <c r="E103" s="34"/>
      <c r="F103" s="159" t="s">
        <v>729</v>
      </c>
      <c r="G103" s="34"/>
      <c r="H103" s="34"/>
      <c r="I103" s="160"/>
      <c r="J103" s="34"/>
      <c r="K103" s="34"/>
      <c r="L103" s="35"/>
      <c r="M103" s="161"/>
      <c r="N103" s="162"/>
      <c r="O103" s="55"/>
      <c r="P103" s="55"/>
      <c r="Q103" s="55"/>
      <c r="R103" s="55"/>
      <c r="S103" s="55"/>
      <c r="T103" s="5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129</v>
      </c>
      <c r="AU103" s="19" t="s">
        <v>79</v>
      </c>
    </row>
    <row r="104" spans="1:65" s="13" customFormat="1">
      <c r="B104" s="170"/>
      <c r="D104" s="158" t="s">
        <v>249</v>
      </c>
      <c r="E104" s="171" t="s">
        <v>3</v>
      </c>
      <c r="F104" s="172" t="s">
        <v>864</v>
      </c>
      <c r="H104" s="171" t="s">
        <v>3</v>
      </c>
      <c r="I104" s="173"/>
      <c r="L104" s="170"/>
      <c r="M104" s="174"/>
      <c r="N104" s="175"/>
      <c r="O104" s="175"/>
      <c r="P104" s="175"/>
      <c r="Q104" s="175"/>
      <c r="R104" s="175"/>
      <c r="S104" s="175"/>
      <c r="T104" s="176"/>
      <c r="AT104" s="171" t="s">
        <v>249</v>
      </c>
      <c r="AU104" s="171" t="s">
        <v>79</v>
      </c>
      <c r="AV104" s="13" t="s">
        <v>77</v>
      </c>
      <c r="AW104" s="13" t="s">
        <v>32</v>
      </c>
      <c r="AX104" s="13" t="s">
        <v>70</v>
      </c>
      <c r="AY104" s="171" t="s">
        <v>121</v>
      </c>
    </row>
    <row r="105" spans="1:65" s="13" customFormat="1">
      <c r="B105" s="170"/>
      <c r="D105" s="158" t="s">
        <v>249</v>
      </c>
      <c r="E105" s="171" t="s">
        <v>3</v>
      </c>
      <c r="F105" s="172" t="s">
        <v>865</v>
      </c>
      <c r="H105" s="171" t="s">
        <v>3</v>
      </c>
      <c r="I105" s="173"/>
      <c r="L105" s="170"/>
      <c r="M105" s="174"/>
      <c r="N105" s="175"/>
      <c r="O105" s="175"/>
      <c r="P105" s="175"/>
      <c r="Q105" s="175"/>
      <c r="R105" s="175"/>
      <c r="S105" s="175"/>
      <c r="T105" s="176"/>
      <c r="AT105" s="171" t="s">
        <v>249</v>
      </c>
      <c r="AU105" s="171" t="s">
        <v>79</v>
      </c>
      <c r="AV105" s="13" t="s">
        <v>77</v>
      </c>
      <c r="AW105" s="13" t="s">
        <v>32</v>
      </c>
      <c r="AX105" s="13" t="s">
        <v>70</v>
      </c>
      <c r="AY105" s="171" t="s">
        <v>121</v>
      </c>
    </row>
    <row r="106" spans="1:65" s="14" customFormat="1">
      <c r="B106" s="177"/>
      <c r="D106" s="158" t="s">
        <v>249</v>
      </c>
      <c r="E106" s="178" t="s">
        <v>3</v>
      </c>
      <c r="F106" s="179" t="s">
        <v>866</v>
      </c>
      <c r="H106" s="180">
        <v>13.44</v>
      </c>
      <c r="I106" s="181"/>
      <c r="L106" s="177"/>
      <c r="M106" s="182"/>
      <c r="N106" s="183"/>
      <c r="O106" s="183"/>
      <c r="P106" s="183"/>
      <c r="Q106" s="183"/>
      <c r="R106" s="183"/>
      <c r="S106" s="183"/>
      <c r="T106" s="184"/>
      <c r="AT106" s="178" t="s">
        <v>249</v>
      </c>
      <c r="AU106" s="178" t="s">
        <v>79</v>
      </c>
      <c r="AV106" s="14" t="s">
        <v>79</v>
      </c>
      <c r="AW106" s="14" t="s">
        <v>32</v>
      </c>
      <c r="AX106" s="14" t="s">
        <v>77</v>
      </c>
      <c r="AY106" s="178" t="s">
        <v>121</v>
      </c>
    </row>
    <row r="107" spans="1:65" s="14" customFormat="1">
      <c r="B107" s="177"/>
      <c r="D107" s="158" t="s">
        <v>249</v>
      </c>
      <c r="F107" s="179" t="s">
        <v>868</v>
      </c>
      <c r="H107" s="180">
        <v>24.192</v>
      </c>
      <c r="I107" s="181"/>
      <c r="L107" s="177"/>
      <c r="M107" s="182"/>
      <c r="N107" s="183"/>
      <c r="O107" s="183"/>
      <c r="P107" s="183"/>
      <c r="Q107" s="183"/>
      <c r="R107" s="183"/>
      <c r="S107" s="183"/>
      <c r="T107" s="184"/>
      <c r="AT107" s="178" t="s">
        <v>249</v>
      </c>
      <c r="AU107" s="178" t="s">
        <v>79</v>
      </c>
      <c r="AV107" s="14" t="s">
        <v>79</v>
      </c>
      <c r="AW107" s="14" t="s">
        <v>4</v>
      </c>
      <c r="AX107" s="14" t="s">
        <v>77</v>
      </c>
      <c r="AY107" s="178" t="s">
        <v>121</v>
      </c>
    </row>
    <row r="108" spans="1:65" s="2" customFormat="1" ht="24.2" customHeight="1">
      <c r="A108" s="34"/>
      <c r="B108" s="144"/>
      <c r="C108" s="145" t="s">
        <v>86</v>
      </c>
      <c r="D108" s="145" t="s">
        <v>123</v>
      </c>
      <c r="E108" s="146" t="s">
        <v>869</v>
      </c>
      <c r="F108" s="147" t="s">
        <v>870</v>
      </c>
      <c r="G108" s="148" t="s">
        <v>297</v>
      </c>
      <c r="H108" s="149">
        <v>11.925000000000001</v>
      </c>
      <c r="I108" s="150"/>
      <c r="J108" s="151">
        <f>ROUND(I108*H108,2)</f>
        <v>0</v>
      </c>
      <c r="K108" s="147" t="s">
        <v>244</v>
      </c>
      <c r="L108" s="35"/>
      <c r="M108" s="152" t="s">
        <v>3</v>
      </c>
      <c r="N108" s="153" t="s">
        <v>41</v>
      </c>
      <c r="O108" s="55"/>
      <c r="P108" s="154">
        <f>O108*H108</f>
        <v>0</v>
      </c>
      <c r="Q108" s="154">
        <v>0</v>
      </c>
      <c r="R108" s="154">
        <f>Q108*H108</f>
        <v>0</v>
      </c>
      <c r="S108" s="154">
        <v>0</v>
      </c>
      <c r="T108" s="15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56" t="s">
        <v>120</v>
      </c>
      <c r="AT108" s="156" t="s">
        <v>123</v>
      </c>
      <c r="AU108" s="156" t="s">
        <v>79</v>
      </c>
      <c r="AY108" s="19" t="s">
        <v>121</v>
      </c>
      <c r="BE108" s="157">
        <f>IF(N108="základní",J108,0)</f>
        <v>0</v>
      </c>
      <c r="BF108" s="157">
        <f>IF(N108="snížená",J108,0)</f>
        <v>0</v>
      </c>
      <c r="BG108" s="157">
        <f>IF(N108="zákl. přenesená",J108,0)</f>
        <v>0</v>
      </c>
      <c r="BH108" s="157">
        <f>IF(N108="sníž. přenesená",J108,0)</f>
        <v>0</v>
      </c>
      <c r="BI108" s="157">
        <f>IF(N108="nulová",J108,0)</f>
        <v>0</v>
      </c>
      <c r="BJ108" s="19" t="s">
        <v>77</v>
      </c>
      <c r="BK108" s="157">
        <f>ROUND(I108*H108,2)</f>
        <v>0</v>
      </c>
      <c r="BL108" s="19" t="s">
        <v>120</v>
      </c>
      <c r="BM108" s="156" t="s">
        <v>871</v>
      </c>
    </row>
    <row r="109" spans="1:65" s="2" customFormat="1" ht="39">
      <c r="A109" s="34"/>
      <c r="B109" s="35"/>
      <c r="C109" s="34"/>
      <c r="D109" s="158" t="s">
        <v>129</v>
      </c>
      <c r="E109" s="34"/>
      <c r="F109" s="159" t="s">
        <v>872</v>
      </c>
      <c r="G109" s="34"/>
      <c r="H109" s="34"/>
      <c r="I109" s="160"/>
      <c r="J109" s="34"/>
      <c r="K109" s="34"/>
      <c r="L109" s="35"/>
      <c r="M109" s="161"/>
      <c r="N109" s="162"/>
      <c r="O109" s="55"/>
      <c r="P109" s="55"/>
      <c r="Q109" s="55"/>
      <c r="R109" s="55"/>
      <c r="S109" s="55"/>
      <c r="T109" s="5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129</v>
      </c>
      <c r="AU109" s="19" t="s">
        <v>79</v>
      </c>
    </row>
    <row r="110" spans="1:65" s="2" customFormat="1">
      <c r="A110" s="34"/>
      <c r="B110" s="35"/>
      <c r="C110" s="34"/>
      <c r="D110" s="168" t="s">
        <v>247</v>
      </c>
      <c r="E110" s="34"/>
      <c r="F110" s="169" t="s">
        <v>873</v>
      </c>
      <c r="G110" s="34"/>
      <c r="H110" s="34"/>
      <c r="I110" s="160"/>
      <c r="J110" s="34"/>
      <c r="K110" s="34"/>
      <c r="L110" s="35"/>
      <c r="M110" s="161"/>
      <c r="N110" s="162"/>
      <c r="O110" s="55"/>
      <c r="P110" s="55"/>
      <c r="Q110" s="55"/>
      <c r="R110" s="55"/>
      <c r="S110" s="55"/>
      <c r="T110" s="56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247</v>
      </c>
      <c r="AU110" s="19" t="s">
        <v>79</v>
      </c>
    </row>
    <row r="111" spans="1:65" s="13" customFormat="1" ht="22.5">
      <c r="B111" s="170"/>
      <c r="D111" s="158" t="s">
        <v>249</v>
      </c>
      <c r="E111" s="171" t="s">
        <v>3</v>
      </c>
      <c r="F111" s="172" t="s">
        <v>874</v>
      </c>
      <c r="H111" s="171" t="s">
        <v>3</v>
      </c>
      <c r="I111" s="173"/>
      <c r="L111" s="170"/>
      <c r="M111" s="174"/>
      <c r="N111" s="175"/>
      <c r="O111" s="175"/>
      <c r="P111" s="175"/>
      <c r="Q111" s="175"/>
      <c r="R111" s="175"/>
      <c r="S111" s="175"/>
      <c r="T111" s="176"/>
      <c r="AT111" s="171" t="s">
        <v>249</v>
      </c>
      <c r="AU111" s="171" t="s">
        <v>79</v>
      </c>
      <c r="AV111" s="13" t="s">
        <v>77</v>
      </c>
      <c r="AW111" s="13" t="s">
        <v>32</v>
      </c>
      <c r="AX111" s="13" t="s">
        <v>70</v>
      </c>
      <c r="AY111" s="171" t="s">
        <v>121</v>
      </c>
    </row>
    <row r="112" spans="1:65" s="14" customFormat="1">
      <c r="B112" s="177"/>
      <c r="D112" s="158" t="s">
        <v>249</v>
      </c>
      <c r="E112" s="178" t="s">
        <v>3</v>
      </c>
      <c r="F112" s="179" t="s">
        <v>875</v>
      </c>
      <c r="H112" s="180">
        <v>11.925000000000001</v>
      </c>
      <c r="I112" s="181"/>
      <c r="L112" s="177"/>
      <c r="M112" s="182"/>
      <c r="N112" s="183"/>
      <c r="O112" s="183"/>
      <c r="P112" s="183"/>
      <c r="Q112" s="183"/>
      <c r="R112" s="183"/>
      <c r="S112" s="183"/>
      <c r="T112" s="184"/>
      <c r="AT112" s="178" t="s">
        <v>249</v>
      </c>
      <c r="AU112" s="178" t="s">
        <v>79</v>
      </c>
      <c r="AV112" s="14" t="s">
        <v>79</v>
      </c>
      <c r="AW112" s="14" t="s">
        <v>32</v>
      </c>
      <c r="AX112" s="14" t="s">
        <v>77</v>
      </c>
      <c r="AY112" s="178" t="s">
        <v>121</v>
      </c>
    </row>
    <row r="113" spans="1:65" s="2" customFormat="1" ht="16.5" customHeight="1">
      <c r="A113" s="34"/>
      <c r="B113" s="144"/>
      <c r="C113" s="193" t="s">
        <v>120</v>
      </c>
      <c r="D113" s="193" t="s">
        <v>496</v>
      </c>
      <c r="E113" s="194" t="s">
        <v>876</v>
      </c>
      <c r="F113" s="195" t="s">
        <v>877</v>
      </c>
      <c r="G113" s="196" t="s">
        <v>475</v>
      </c>
      <c r="H113" s="197">
        <v>23.85</v>
      </c>
      <c r="I113" s="198"/>
      <c r="J113" s="199">
        <f>ROUND(I113*H113,2)</f>
        <v>0</v>
      </c>
      <c r="K113" s="195" t="s">
        <v>244</v>
      </c>
      <c r="L113" s="200"/>
      <c r="M113" s="201" t="s">
        <v>3</v>
      </c>
      <c r="N113" s="202" t="s">
        <v>41</v>
      </c>
      <c r="O113" s="55"/>
      <c r="P113" s="154">
        <f>O113*H113</f>
        <v>0</v>
      </c>
      <c r="Q113" s="154">
        <v>1</v>
      </c>
      <c r="R113" s="154">
        <f>Q113*H113</f>
        <v>23.85</v>
      </c>
      <c r="S113" s="154">
        <v>0</v>
      </c>
      <c r="T113" s="155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56" t="s">
        <v>162</v>
      </c>
      <c r="AT113" s="156" t="s">
        <v>496</v>
      </c>
      <c r="AU113" s="156" t="s">
        <v>79</v>
      </c>
      <c r="AY113" s="19" t="s">
        <v>121</v>
      </c>
      <c r="BE113" s="157">
        <f>IF(N113="základní",J113,0)</f>
        <v>0</v>
      </c>
      <c r="BF113" s="157">
        <f>IF(N113="snížená",J113,0)</f>
        <v>0</v>
      </c>
      <c r="BG113" s="157">
        <f>IF(N113="zákl. přenesená",J113,0)</f>
        <v>0</v>
      </c>
      <c r="BH113" s="157">
        <f>IF(N113="sníž. přenesená",J113,0)</f>
        <v>0</v>
      </c>
      <c r="BI113" s="157">
        <f>IF(N113="nulová",J113,0)</f>
        <v>0</v>
      </c>
      <c r="BJ113" s="19" t="s">
        <v>77</v>
      </c>
      <c r="BK113" s="157">
        <f>ROUND(I113*H113,2)</f>
        <v>0</v>
      </c>
      <c r="BL113" s="19" t="s">
        <v>120</v>
      </c>
      <c r="BM113" s="156" t="s">
        <v>878</v>
      </c>
    </row>
    <row r="114" spans="1:65" s="2" customFormat="1">
      <c r="A114" s="34"/>
      <c r="B114" s="35"/>
      <c r="C114" s="34"/>
      <c r="D114" s="158" t="s">
        <v>129</v>
      </c>
      <c r="E114" s="34"/>
      <c r="F114" s="159" t="s">
        <v>877</v>
      </c>
      <c r="G114" s="34"/>
      <c r="H114" s="34"/>
      <c r="I114" s="160"/>
      <c r="J114" s="34"/>
      <c r="K114" s="34"/>
      <c r="L114" s="35"/>
      <c r="M114" s="161"/>
      <c r="N114" s="162"/>
      <c r="O114" s="55"/>
      <c r="P114" s="55"/>
      <c r="Q114" s="55"/>
      <c r="R114" s="55"/>
      <c r="S114" s="55"/>
      <c r="T114" s="56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129</v>
      </c>
      <c r="AU114" s="19" t="s">
        <v>79</v>
      </c>
    </row>
    <row r="115" spans="1:65" s="14" customFormat="1">
      <c r="B115" s="177"/>
      <c r="D115" s="158" t="s">
        <v>249</v>
      </c>
      <c r="F115" s="179" t="s">
        <v>879</v>
      </c>
      <c r="H115" s="180">
        <v>23.85</v>
      </c>
      <c r="I115" s="181"/>
      <c r="L115" s="177"/>
      <c r="M115" s="182"/>
      <c r="N115" s="183"/>
      <c r="O115" s="183"/>
      <c r="P115" s="183"/>
      <c r="Q115" s="183"/>
      <c r="R115" s="183"/>
      <c r="S115" s="183"/>
      <c r="T115" s="184"/>
      <c r="AT115" s="178" t="s">
        <v>249</v>
      </c>
      <c r="AU115" s="178" t="s">
        <v>79</v>
      </c>
      <c r="AV115" s="14" t="s">
        <v>79</v>
      </c>
      <c r="AW115" s="14" t="s">
        <v>4</v>
      </c>
      <c r="AX115" s="14" t="s">
        <v>77</v>
      </c>
      <c r="AY115" s="178" t="s">
        <v>121</v>
      </c>
    </row>
    <row r="116" spans="1:65" s="2" customFormat="1" ht="24.2" customHeight="1">
      <c r="A116" s="34"/>
      <c r="B116" s="144"/>
      <c r="C116" s="145" t="s">
        <v>147</v>
      </c>
      <c r="D116" s="145" t="s">
        <v>123</v>
      </c>
      <c r="E116" s="146" t="s">
        <v>869</v>
      </c>
      <c r="F116" s="147" t="s">
        <v>870</v>
      </c>
      <c r="G116" s="148" t="s">
        <v>297</v>
      </c>
      <c r="H116" s="149">
        <v>143.47499999999999</v>
      </c>
      <c r="I116" s="150"/>
      <c r="J116" s="151">
        <f>ROUND(I116*H116,2)</f>
        <v>0</v>
      </c>
      <c r="K116" s="147" t="s">
        <v>244</v>
      </c>
      <c r="L116" s="35"/>
      <c r="M116" s="152" t="s">
        <v>3</v>
      </c>
      <c r="N116" s="153" t="s">
        <v>41</v>
      </c>
      <c r="O116" s="55"/>
      <c r="P116" s="154">
        <f>O116*H116</f>
        <v>0</v>
      </c>
      <c r="Q116" s="154">
        <v>0</v>
      </c>
      <c r="R116" s="154">
        <f>Q116*H116</f>
        <v>0</v>
      </c>
      <c r="S116" s="154">
        <v>0</v>
      </c>
      <c r="T116" s="15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56" t="s">
        <v>120</v>
      </c>
      <c r="AT116" s="156" t="s">
        <v>123</v>
      </c>
      <c r="AU116" s="156" t="s">
        <v>79</v>
      </c>
      <c r="AY116" s="19" t="s">
        <v>121</v>
      </c>
      <c r="BE116" s="157">
        <f>IF(N116="základní",J116,0)</f>
        <v>0</v>
      </c>
      <c r="BF116" s="157">
        <f>IF(N116="snížená",J116,0)</f>
        <v>0</v>
      </c>
      <c r="BG116" s="157">
        <f>IF(N116="zákl. přenesená",J116,0)</f>
        <v>0</v>
      </c>
      <c r="BH116" s="157">
        <f>IF(N116="sníž. přenesená",J116,0)</f>
        <v>0</v>
      </c>
      <c r="BI116" s="157">
        <f>IF(N116="nulová",J116,0)</f>
        <v>0</v>
      </c>
      <c r="BJ116" s="19" t="s">
        <v>77</v>
      </c>
      <c r="BK116" s="157">
        <f>ROUND(I116*H116,2)</f>
        <v>0</v>
      </c>
      <c r="BL116" s="19" t="s">
        <v>120</v>
      </c>
      <c r="BM116" s="156" t="s">
        <v>880</v>
      </c>
    </row>
    <row r="117" spans="1:65" s="2" customFormat="1" ht="39">
      <c r="A117" s="34"/>
      <c r="B117" s="35"/>
      <c r="C117" s="34"/>
      <c r="D117" s="158" t="s">
        <v>129</v>
      </c>
      <c r="E117" s="34"/>
      <c r="F117" s="159" t="s">
        <v>872</v>
      </c>
      <c r="G117" s="34"/>
      <c r="H117" s="34"/>
      <c r="I117" s="160"/>
      <c r="J117" s="34"/>
      <c r="K117" s="34"/>
      <c r="L117" s="35"/>
      <c r="M117" s="161"/>
      <c r="N117" s="162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129</v>
      </c>
      <c r="AU117" s="19" t="s">
        <v>79</v>
      </c>
    </row>
    <row r="118" spans="1:65" s="2" customFormat="1">
      <c r="A118" s="34"/>
      <c r="B118" s="35"/>
      <c r="C118" s="34"/>
      <c r="D118" s="168" t="s">
        <v>247</v>
      </c>
      <c r="E118" s="34"/>
      <c r="F118" s="169" t="s">
        <v>873</v>
      </c>
      <c r="G118" s="34"/>
      <c r="H118" s="34"/>
      <c r="I118" s="160"/>
      <c r="J118" s="34"/>
      <c r="K118" s="34"/>
      <c r="L118" s="35"/>
      <c r="M118" s="161"/>
      <c r="N118" s="162"/>
      <c r="O118" s="55"/>
      <c r="P118" s="55"/>
      <c r="Q118" s="55"/>
      <c r="R118" s="55"/>
      <c r="S118" s="55"/>
      <c r="T118" s="56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247</v>
      </c>
      <c r="AU118" s="19" t="s">
        <v>79</v>
      </c>
    </row>
    <row r="119" spans="1:65" s="13" customFormat="1">
      <c r="B119" s="170"/>
      <c r="D119" s="158" t="s">
        <v>249</v>
      </c>
      <c r="E119" s="171" t="s">
        <v>3</v>
      </c>
      <c r="F119" s="172" t="s">
        <v>881</v>
      </c>
      <c r="H119" s="171" t="s">
        <v>3</v>
      </c>
      <c r="I119" s="173"/>
      <c r="L119" s="170"/>
      <c r="M119" s="174"/>
      <c r="N119" s="175"/>
      <c r="O119" s="175"/>
      <c r="P119" s="175"/>
      <c r="Q119" s="175"/>
      <c r="R119" s="175"/>
      <c r="S119" s="175"/>
      <c r="T119" s="176"/>
      <c r="AT119" s="171" t="s">
        <v>249</v>
      </c>
      <c r="AU119" s="171" t="s">
        <v>79</v>
      </c>
      <c r="AV119" s="13" t="s">
        <v>77</v>
      </c>
      <c r="AW119" s="13" t="s">
        <v>32</v>
      </c>
      <c r="AX119" s="13" t="s">
        <v>70</v>
      </c>
      <c r="AY119" s="171" t="s">
        <v>121</v>
      </c>
    </row>
    <row r="120" spans="1:65" s="13" customFormat="1" ht="22.5">
      <c r="B120" s="170"/>
      <c r="D120" s="158" t="s">
        <v>249</v>
      </c>
      <c r="E120" s="171" t="s">
        <v>3</v>
      </c>
      <c r="F120" s="172" t="s">
        <v>882</v>
      </c>
      <c r="H120" s="171" t="s">
        <v>3</v>
      </c>
      <c r="I120" s="173"/>
      <c r="L120" s="170"/>
      <c r="M120" s="174"/>
      <c r="N120" s="175"/>
      <c r="O120" s="175"/>
      <c r="P120" s="175"/>
      <c r="Q120" s="175"/>
      <c r="R120" s="175"/>
      <c r="S120" s="175"/>
      <c r="T120" s="176"/>
      <c r="AT120" s="171" t="s">
        <v>249</v>
      </c>
      <c r="AU120" s="171" t="s">
        <v>79</v>
      </c>
      <c r="AV120" s="13" t="s">
        <v>77</v>
      </c>
      <c r="AW120" s="13" t="s">
        <v>32</v>
      </c>
      <c r="AX120" s="13" t="s">
        <v>70</v>
      </c>
      <c r="AY120" s="171" t="s">
        <v>121</v>
      </c>
    </row>
    <row r="121" spans="1:65" s="13" customFormat="1">
      <c r="B121" s="170"/>
      <c r="D121" s="158" t="s">
        <v>249</v>
      </c>
      <c r="E121" s="171" t="s">
        <v>3</v>
      </c>
      <c r="F121" s="172" t="s">
        <v>883</v>
      </c>
      <c r="H121" s="171" t="s">
        <v>3</v>
      </c>
      <c r="I121" s="173"/>
      <c r="L121" s="170"/>
      <c r="M121" s="174"/>
      <c r="N121" s="175"/>
      <c r="O121" s="175"/>
      <c r="P121" s="175"/>
      <c r="Q121" s="175"/>
      <c r="R121" s="175"/>
      <c r="S121" s="175"/>
      <c r="T121" s="176"/>
      <c r="AT121" s="171" t="s">
        <v>249</v>
      </c>
      <c r="AU121" s="171" t="s">
        <v>79</v>
      </c>
      <c r="AV121" s="13" t="s">
        <v>77</v>
      </c>
      <c r="AW121" s="13" t="s">
        <v>32</v>
      </c>
      <c r="AX121" s="13" t="s">
        <v>70</v>
      </c>
      <c r="AY121" s="171" t="s">
        <v>121</v>
      </c>
    </row>
    <row r="122" spans="1:65" s="14" customFormat="1">
      <c r="B122" s="177"/>
      <c r="D122" s="158" t="s">
        <v>249</v>
      </c>
      <c r="E122" s="178" t="s">
        <v>3</v>
      </c>
      <c r="F122" s="179" t="s">
        <v>884</v>
      </c>
      <c r="H122" s="180">
        <v>143.47499999999999</v>
      </c>
      <c r="I122" s="181"/>
      <c r="L122" s="177"/>
      <c r="M122" s="182"/>
      <c r="N122" s="183"/>
      <c r="O122" s="183"/>
      <c r="P122" s="183"/>
      <c r="Q122" s="183"/>
      <c r="R122" s="183"/>
      <c r="S122" s="183"/>
      <c r="T122" s="184"/>
      <c r="AT122" s="178" t="s">
        <v>249</v>
      </c>
      <c r="AU122" s="178" t="s">
        <v>79</v>
      </c>
      <c r="AV122" s="14" t="s">
        <v>79</v>
      </c>
      <c r="AW122" s="14" t="s">
        <v>32</v>
      </c>
      <c r="AX122" s="14" t="s">
        <v>77</v>
      </c>
      <c r="AY122" s="178" t="s">
        <v>121</v>
      </c>
    </row>
    <row r="123" spans="1:65" s="2" customFormat="1" ht="16.5" customHeight="1">
      <c r="A123" s="34"/>
      <c r="B123" s="144"/>
      <c r="C123" s="193" t="s">
        <v>152</v>
      </c>
      <c r="D123" s="193" t="s">
        <v>496</v>
      </c>
      <c r="E123" s="194" t="s">
        <v>885</v>
      </c>
      <c r="F123" s="195" t="s">
        <v>886</v>
      </c>
      <c r="G123" s="196" t="s">
        <v>475</v>
      </c>
      <c r="H123" s="197">
        <v>286.95</v>
      </c>
      <c r="I123" s="198"/>
      <c r="J123" s="199">
        <f>ROUND(I123*H123,2)</f>
        <v>0</v>
      </c>
      <c r="K123" s="195" t="s">
        <v>244</v>
      </c>
      <c r="L123" s="200"/>
      <c r="M123" s="201" t="s">
        <v>3</v>
      </c>
      <c r="N123" s="202" t="s">
        <v>41</v>
      </c>
      <c r="O123" s="55"/>
      <c r="P123" s="154">
        <f>O123*H123</f>
        <v>0</v>
      </c>
      <c r="Q123" s="154">
        <v>1</v>
      </c>
      <c r="R123" s="154">
        <f>Q123*H123</f>
        <v>286.95</v>
      </c>
      <c r="S123" s="154">
        <v>0</v>
      </c>
      <c r="T123" s="15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56" t="s">
        <v>162</v>
      </c>
      <c r="AT123" s="156" t="s">
        <v>496</v>
      </c>
      <c r="AU123" s="156" t="s">
        <v>79</v>
      </c>
      <c r="AY123" s="19" t="s">
        <v>121</v>
      </c>
      <c r="BE123" s="157">
        <f>IF(N123="základní",J123,0)</f>
        <v>0</v>
      </c>
      <c r="BF123" s="157">
        <f>IF(N123="snížená",J123,0)</f>
        <v>0</v>
      </c>
      <c r="BG123" s="157">
        <f>IF(N123="zákl. přenesená",J123,0)</f>
        <v>0</v>
      </c>
      <c r="BH123" s="157">
        <f>IF(N123="sníž. přenesená",J123,0)</f>
        <v>0</v>
      </c>
      <c r="BI123" s="157">
        <f>IF(N123="nulová",J123,0)</f>
        <v>0</v>
      </c>
      <c r="BJ123" s="19" t="s">
        <v>77</v>
      </c>
      <c r="BK123" s="157">
        <f>ROUND(I123*H123,2)</f>
        <v>0</v>
      </c>
      <c r="BL123" s="19" t="s">
        <v>120</v>
      </c>
      <c r="BM123" s="156" t="s">
        <v>887</v>
      </c>
    </row>
    <row r="124" spans="1:65" s="2" customFormat="1">
      <c r="A124" s="34"/>
      <c r="B124" s="35"/>
      <c r="C124" s="34"/>
      <c r="D124" s="158" t="s">
        <v>129</v>
      </c>
      <c r="E124" s="34"/>
      <c r="F124" s="159" t="s">
        <v>886</v>
      </c>
      <c r="G124" s="34"/>
      <c r="H124" s="34"/>
      <c r="I124" s="160"/>
      <c r="J124" s="34"/>
      <c r="K124" s="34"/>
      <c r="L124" s="35"/>
      <c r="M124" s="161"/>
      <c r="N124" s="162"/>
      <c r="O124" s="55"/>
      <c r="P124" s="55"/>
      <c r="Q124" s="55"/>
      <c r="R124" s="55"/>
      <c r="S124" s="55"/>
      <c r="T124" s="5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129</v>
      </c>
      <c r="AU124" s="19" t="s">
        <v>79</v>
      </c>
    </row>
    <row r="125" spans="1:65" s="14" customFormat="1">
      <c r="B125" s="177"/>
      <c r="D125" s="158" t="s">
        <v>249</v>
      </c>
      <c r="F125" s="179" t="s">
        <v>888</v>
      </c>
      <c r="H125" s="180">
        <v>286.95</v>
      </c>
      <c r="I125" s="181"/>
      <c r="L125" s="177"/>
      <c r="M125" s="182"/>
      <c r="N125" s="183"/>
      <c r="O125" s="183"/>
      <c r="P125" s="183"/>
      <c r="Q125" s="183"/>
      <c r="R125" s="183"/>
      <c r="S125" s="183"/>
      <c r="T125" s="184"/>
      <c r="AT125" s="178" t="s">
        <v>249</v>
      </c>
      <c r="AU125" s="178" t="s">
        <v>79</v>
      </c>
      <c r="AV125" s="14" t="s">
        <v>79</v>
      </c>
      <c r="AW125" s="14" t="s">
        <v>4</v>
      </c>
      <c r="AX125" s="14" t="s">
        <v>77</v>
      </c>
      <c r="AY125" s="178" t="s">
        <v>121</v>
      </c>
    </row>
    <row r="126" spans="1:65" s="2" customFormat="1" ht="24.2" customHeight="1">
      <c r="A126" s="34"/>
      <c r="B126" s="144"/>
      <c r="C126" s="145" t="s">
        <v>157</v>
      </c>
      <c r="D126" s="145" t="s">
        <v>123</v>
      </c>
      <c r="E126" s="146" t="s">
        <v>889</v>
      </c>
      <c r="F126" s="147" t="s">
        <v>890</v>
      </c>
      <c r="G126" s="148" t="s">
        <v>243</v>
      </c>
      <c r="H126" s="149">
        <v>84.8</v>
      </c>
      <c r="I126" s="150"/>
      <c r="J126" s="151">
        <f>ROUND(I126*H126,2)</f>
        <v>0</v>
      </c>
      <c r="K126" s="147" t="s">
        <v>244</v>
      </c>
      <c r="L126" s="35"/>
      <c r="M126" s="152" t="s">
        <v>3</v>
      </c>
      <c r="N126" s="153" t="s">
        <v>41</v>
      </c>
      <c r="O126" s="55"/>
      <c r="P126" s="154">
        <f>O126*H126</f>
        <v>0</v>
      </c>
      <c r="Q126" s="154">
        <v>0</v>
      </c>
      <c r="R126" s="154">
        <f>Q126*H126</f>
        <v>0</v>
      </c>
      <c r="S126" s="154">
        <v>0</v>
      </c>
      <c r="T126" s="15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56" t="s">
        <v>120</v>
      </c>
      <c r="AT126" s="156" t="s">
        <v>123</v>
      </c>
      <c r="AU126" s="156" t="s">
        <v>79</v>
      </c>
      <c r="AY126" s="19" t="s">
        <v>121</v>
      </c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19" t="s">
        <v>77</v>
      </c>
      <c r="BK126" s="157">
        <f>ROUND(I126*H126,2)</f>
        <v>0</v>
      </c>
      <c r="BL126" s="19" t="s">
        <v>120</v>
      </c>
      <c r="BM126" s="156" t="s">
        <v>891</v>
      </c>
    </row>
    <row r="127" spans="1:65" s="2" customFormat="1" ht="19.5">
      <c r="A127" s="34"/>
      <c r="B127" s="35"/>
      <c r="C127" s="34"/>
      <c r="D127" s="158" t="s">
        <v>129</v>
      </c>
      <c r="E127" s="34"/>
      <c r="F127" s="159" t="s">
        <v>892</v>
      </c>
      <c r="G127" s="34"/>
      <c r="H127" s="34"/>
      <c r="I127" s="160"/>
      <c r="J127" s="34"/>
      <c r="K127" s="34"/>
      <c r="L127" s="35"/>
      <c r="M127" s="161"/>
      <c r="N127" s="162"/>
      <c r="O127" s="55"/>
      <c r="P127" s="55"/>
      <c r="Q127" s="55"/>
      <c r="R127" s="55"/>
      <c r="S127" s="55"/>
      <c r="T127" s="5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129</v>
      </c>
      <c r="AU127" s="19" t="s">
        <v>79</v>
      </c>
    </row>
    <row r="128" spans="1:65" s="2" customFormat="1">
      <c r="A128" s="34"/>
      <c r="B128" s="35"/>
      <c r="C128" s="34"/>
      <c r="D128" s="168" t="s">
        <v>247</v>
      </c>
      <c r="E128" s="34"/>
      <c r="F128" s="169" t="s">
        <v>893</v>
      </c>
      <c r="G128" s="34"/>
      <c r="H128" s="34"/>
      <c r="I128" s="160"/>
      <c r="J128" s="34"/>
      <c r="K128" s="34"/>
      <c r="L128" s="35"/>
      <c r="M128" s="161"/>
      <c r="N128" s="162"/>
      <c r="O128" s="55"/>
      <c r="P128" s="55"/>
      <c r="Q128" s="55"/>
      <c r="R128" s="55"/>
      <c r="S128" s="55"/>
      <c r="T128" s="5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247</v>
      </c>
      <c r="AU128" s="19" t="s">
        <v>79</v>
      </c>
    </row>
    <row r="129" spans="1:65" s="13" customFormat="1">
      <c r="B129" s="170"/>
      <c r="D129" s="158" t="s">
        <v>249</v>
      </c>
      <c r="E129" s="171" t="s">
        <v>3</v>
      </c>
      <c r="F129" s="172" t="s">
        <v>865</v>
      </c>
      <c r="H129" s="171" t="s">
        <v>3</v>
      </c>
      <c r="I129" s="173"/>
      <c r="L129" s="170"/>
      <c r="M129" s="174"/>
      <c r="N129" s="175"/>
      <c r="O129" s="175"/>
      <c r="P129" s="175"/>
      <c r="Q129" s="175"/>
      <c r="R129" s="175"/>
      <c r="S129" s="175"/>
      <c r="T129" s="176"/>
      <c r="AT129" s="171" t="s">
        <v>249</v>
      </c>
      <c r="AU129" s="171" t="s">
        <v>79</v>
      </c>
      <c r="AV129" s="13" t="s">
        <v>77</v>
      </c>
      <c r="AW129" s="13" t="s">
        <v>32</v>
      </c>
      <c r="AX129" s="13" t="s">
        <v>70</v>
      </c>
      <c r="AY129" s="171" t="s">
        <v>121</v>
      </c>
    </row>
    <row r="130" spans="1:65" s="14" customFormat="1">
      <c r="B130" s="177"/>
      <c r="D130" s="158" t="s">
        <v>249</v>
      </c>
      <c r="E130" s="178" t="s">
        <v>3</v>
      </c>
      <c r="F130" s="179" t="s">
        <v>894</v>
      </c>
      <c r="H130" s="180">
        <v>84.8</v>
      </c>
      <c r="I130" s="181"/>
      <c r="L130" s="177"/>
      <c r="M130" s="182"/>
      <c r="N130" s="183"/>
      <c r="O130" s="183"/>
      <c r="P130" s="183"/>
      <c r="Q130" s="183"/>
      <c r="R130" s="183"/>
      <c r="S130" s="183"/>
      <c r="T130" s="184"/>
      <c r="AT130" s="178" t="s">
        <v>249</v>
      </c>
      <c r="AU130" s="178" t="s">
        <v>79</v>
      </c>
      <c r="AV130" s="14" t="s">
        <v>79</v>
      </c>
      <c r="AW130" s="14" t="s">
        <v>32</v>
      </c>
      <c r="AX130" s="14" t="s">
        <v>77</v>
      </c>
      <c r="AY130" s="178" t="s">
        <v>121</v>
      </c>
    </row>
    <row r="131" spans="1:65" s="12" customFormat="1" ht="22.9" customHeight="1">
      <c r="B131" s="131"/>
      <c r="D131" s="132" t="s">
        <v>69</v>
      </c>
      <c r="E131" s="142" t="s">
        <v>79</v>
      </c>
      <c r="F131" s="142" t="s">
        <v>699</v>
      </c>
      <c r="I131" s="134"/>
      <c r="J131" s="143">
        <f>BK131</f>
        <v>0</v>
      </c>
      <c r="L131" s="131"/>
      <c r="M131" s="136"/>
      <c r="N131" s="137"/>
      <c r="O131" s="137"/>
      <c r="P131" s="138">
        <f>SUM(P132:P167)</f>
        <v>0</v>
      </c>
      <c r="Q131" s="137"/>
      <c r="R131" s="138">
        <f>SUM(R132:R167)</f>
        <v>46.141736719999997</v>
      </c>
      <c r="S131" s="137"/>
      <c r="T131" s="139">
        <f>SUM(T132:T167)</f>
        <v>0</v>
      </c>
      <c r="AR131" s="132" t="s">
        <v>77</v>
      </c>
      <c r="AT131" s="140" t="s">
        <v>69</v>
      </c>
      <c r="AU131" s="140" t="s">
        <v>77</v>
      </c>
      <c r="AY131" s="132" t="s">
        <v>121</v>
      </c>
      <c r="BK131" s="141">
        <f>SUM(BK132:BK167)</f>
        <v>0</v>
      </c>
    </row>
    <row r="132" spans="1:65" s="2" customFormat="1" ht="24.2" customHeight="1">
      <c r="A132" s="34"/>
      <c r="B132" s="144"/>
      <c r="C132" s="145" t="s">
        <v>162</v>
      </c>
      <c r="D132" s="145" t="s">
        <v>123</v>
      </c>
      <c r="E132" s="146" t="s">
        <v>895</v>
      </c>
      <c r="F132" s="147" t="s">
        <v>896</v>
      </c>
      <c r="G132" s="148" t="s">
        <v>644</v>
      </c>
      <c r="H132" s="149">
        <v>13.6</v>
      </c>
      <c r="I132" s="150"/>
      <c r="J132" s="151">
        <f>ROUND(I132*H132,2)</f>
        <v>0</v>
      </c>
      <c r="K132" s="147" t="s">
        <v>244</v>
      </c>
      <c r="L132" s="35"/>
      <c r="M132" s="152" t="s">
        <v>3</v>
      </c>
      <c r="N132" s="153" t="s">
        <v>41</v>
      </c>
      <c r="O132" s="55"/>
      <c r="P132" s="154">
        <f>O132*H132</f>
        <v>0</v>
      </c>
      <c r="Q132" s="154">
        <v>4.8000000000000001E-4</v>
      </c>
      <c r="R132" s="154">
        <f>Q132*H132</f>
        <v>6.5279999999999999E-3</v>
      </c>
      <c r="S132" s="154">
        <v>0</v>
      </c>
      <c r="T132" s="15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56" t="s">
        <v>120</v>
      </c>
      <c r="AT132" s="156" t="s">
        <v>123</v>
      </c>
      <c r="AU132" s="156" t="s">
        <v>79</v>
      </c>
      <c r="AY132" s="19" t="s">
        <v>121</v>
      </c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19" t="s">
        <v>77</v>
      </c>
      <c r="BK132" s="157">
        <f>ROUND(I132*H132,2)</f>
        <v>0</v>
      </c>
      <c r="BL132" s="19" t="s">
        <v>120</v>
      </c>
      <c r="BM132" s="156" t="s">
        <v>897</v>
      </c>
    </row>
    <row r="133" spans="1:65" s="2" customFormat="1" ht="19.5">
      <c r="A133" s="34"/>
      <c r="B133" s="35"/>
      <c r="C133" s="34"/>
      <c r="D133" s="158" t="s">
        <v>129</v>
      </c>
      <c r="E133" s="34"/>
      <c r="F133" s="159" t="s">
        <v>898</v>
      </c>
      <c r="G133" s="34"/>
      <c r="H133" s="34"/>
      <c r="I133" s="160"/>
      <c r="J133" s="34"/>
      <c r="K133" s="34"/>
      <c r="L133" s="35"/>
      <c r="M133" s="161"/>
      <c r="N133" s="162"/>
      <c r="O133" s="55"/>
      <c r="P133" s="55"/>
      <c r="Q133" s="55"/>
      <c r="R133" s="55"/>
      <c r="S133" s="55"/>
      <c r="T133" s="5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129</v>
      </c>
      <c r="AU133" s="19" t="s">
        <v>79</v>
      </c>
    </row>
    <row r="134" spans="1:65" s="2" customFormat="1">
      <c r="A134" s="34"/>
      <c r="B134" s="35"/>
      <c r="C134" s="34"/>
      <c r="D134" s="168" t="s">
        <v>247</v>
      </c>
      <c r="E134" s="34"/>
      <c r="F134" s="169" t="s">
        <v>899</v>
      </c>
      <c r="G134" s="34"/>
      <c r="H134" s="34"/>
      <c r="I134" s="160"/>
      <c r="J134" s="34"/>
      <c r="K134" s="34"/>
      <c r="L134" s="35"/>
      <c r="M134" s="161"/>
      <c r="N134" s="162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247</v>
      </c>
      <c r="AU134" s="19" t="s">
        <v>79</v>
      </c>
    </row>
    <row r="135" spans="1:65" s="13" customFormat="1">
      <c r="B135" s="170"/>
      <c r="D135" s="158" t="s">
        <v>249</v>
      </c>
      <c r="E135" s="171" t="s">
        <v>3</v>
      </c>
      <c r="F135" s="172" t="s">
        <v>900</v>
      </c>
      <c r="H135" s="171" t="s">
        <v>3</v>
      </c>
      <c r="I135" s="173"/>
      <c r="L135" s="170"/>
      <c r="M135" s="174"/>
      <c r="N135" s="175"/>
      <c r="O135" s="175"/>
      <c r="P135" s="175"/>
      <c r="Q135" s="175"/>
      <c r="R135" s="175"/>
      <c r="S135" s="175"/>
      <c r="T135" s="176"/>
      <c r="AT135" s="171" t="s">
        <v>249</v>
      </c>
      <c r="AU135" s="171" t="s">
        <v>79</v>
      </c>
      <c r="AV135" s="13" t="s">
        <v>77</v>
      </c>
      <c r="AW135" s="13" t="s">
        <v>32</v>
      </c>
      <c r="AX135" s="13" t="s">
        <v>70</v>
      </c>
      <c r="AY135" s="171" t="s">
        <v>121</v>
      </c>
    </row>
    <row r="136" spans="1:65" s="13" customFormat="1">
      <c r="B136" s="170"/>
      <c r="D136" s="158" t="s">
        <v>249</v>
      </c>
      <c r="E136" s="171" t="s">
        <v>3</v>
      </c>
      <c r="F136" s="172" t="s">
        <v>901</v>
      </c>
      <c r="H136" s="171" t="s">
        <v>3</v>
      </c>
      <c r="I136" s="173"/>
      <c r="L136" s="170"/>
      <c r="M136" s="174"/>
      <c r="N136" s="175"/>
      <c r="O136" s="175"/>
      <c r="P136" s="175"/>
      <c r="Q136" s="175"/>
      <c r="R136" s="175"/>
      <c r="S136" s="175"/>
      <c r="T136" s="176"/>
      <c r="AT136" s="171" t="s">
        <v>249</v>
      </c>
      <c r="AU136" s="171" t="s">
        <v>79</v>
      </c>
      <c r="AV136" s="13" t="s">
        <v>77</v>
      </c>
      <c r="AW136" s="13" t="s">
        <v>32</v>
      </c>
      <c r="AX136" s="13" t="s">
        <v>70</v>
      </c>
      <c r="AY136" s="171" t="s">
        <v>121</v>
      </c>
    </row>
    <row r="137" spans="1:65" s="14" customFormat="1">
      <c r="B137" s="177"/>
      <c r="D137" s="158" t="s">
        <v>249</v>
      </c>
      <c r="E137" s="178" t="s">
        <v>3</v>
      </c>
      <c r="F137" s="179" t="s">
        <v>902</v>
      </c>
      <c r="H137" s="180">
        <v>13.6</v>
      </c>
      <c r="I137" s="181"/>
      <c r="L137" s="177"/>
      <c r="M137" s="182"/>
      <c r="N137" s="183"/>
      <c r="O137" s="183"/>
      <c r="P137" s="183"/>
      <c r="Q137" s="183"/>
      <c r="R137" s="183"/>
      <c r="S137" s="183"/>
      <c r="T137" s="184"/>
      <c r="AT137" s="178" t="s">
        <v>249</v>
      </c>
      <c r="AU137" s="178" t="s">
        <v>79</v>
      </c>
      <c r="AV137" s="14" t="s">
        <v>79</v>
      </c>
      <c r="AW137" s="14" t="s">
        <v>32</v>
      </c>
      <c r="AX137" s="14" t="s">
        <v>77</v>
      </c>
      <c r="AY137" s="178" t="s">
        <v>121</v>
      </c>
    </row>
    <row r="138" spans="1:65" s="2" customFormat="1" ht="16.5" customHeight="1">
      <c r="A138" s="34"/>
      <c r="B138" s="144"/>
      <c r="C138" s="145" t="s">
        <v>167</v>
      </c>
      <c r="D138" s="145" t="s">
        <v>123</v>
      </c>
      <c r="E138" s="146" t="s">
        <v>903</v>
      </c>
      <c r="F138" s="147" t="s">
        <v>904</v>
      </c>
      <c r="G138" s="148" t="s">
        <v>644</v>
      </c>
      <c r="H138" s="149">
        <v>13.6</v>
      </c>
      <c r="I138" s="150"/>
      <c r="J138" s="151">
        <f>ROUND(I138*H138,2)</f>
        <v>0</v>
      </c>
      <c r="K138" s="147" t="s">
        <v>244</v>
      </c>
      <c r="L138" s="35"/>
      <c r="M138" s="152" t="s">
        <v>3</v>
      </c>
      <c r="N138" s="153" t="s">
        <v>41</v>
      </c>
      <c r="O138" s="55"/>
      <c r="P138" s="154">
        <f>O138*H138</f>
        <v>0</v>
      </c>
      <c r="Q138" s="154">
        <v>1E-4</v>
      </c>
      <c r="R138" s="154">
        <f>Q138*H138</f>
        <v>1.3600000000000001E-3</v>
      </c>
      <c r="S138" s="154">
        <v>0</v>
      </c>
      <c r="T138" s="15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56" t="s">
        <v>120</v>
      </c>
      <c r="AT138" s="156" t="s">
        <v>123</v>
      </c>
      <c r="AU138" s="156" t="s">
        <v>79</v>
      </c>
      <c r="AY138" s="19" t="s">
        <v>121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9" t="s">
        <v>77</v>
      </c>
      <c r="BK138" s="157">
        <f>ROUND(I138*H138,2)</f>
        <v>0</v>
      </c>
      <c r="BL138" s="19" t="s">
        <v>120</v>
      </c>
      <c r="BM138" s="156" t="s">
        <v>905</v>
      </c>
    </row>
    <row r="139" spans="1:65" s="2" customFormat="1">
      <c r="A139" s="34"/>
      <c r="B139" s="35"/>
      <c r="C139" s="34"/>
      <c r="D139" s="158" t="s">
        <v>129</v>
      </c>
      <c r="E139" s="34"/>
      <c r="F139" s="159" t="s">
        <v>904</v>
      </c>
      <c r="G139" s="34"/>
      <c r="H139" s="34"/>
      <c r="I139" s="160"/>
      <c r="J139" s="34"/>
      <c r="K139" s="34"/>
      <c r="L139" s="35"/>
      <c r="M139" s="161"/>
      <c r="N139" s="162"/>
      <c r="O139" s="55"/>
      <c r="P139" s="55"/>
      <c r="Q139" s="55"/>
      <c r="R139" s="55"/>
      <c r="S139" s="55"/>
      <c r="T139" s="5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129</v>
      </c>
      <c r="AU139" s="19" t="s">
        <v>79</v>
      </c>
    </row>
    <row r="140" spans="1:65" s="2" customFormat="1">
      <c r="A140" s="34"/>
      <c r="B140" s="35"/>
      <c r="C140" s="34"/>
      <c r="D140" s="168" t="s">
        <v>247</v>
      </c>
      <c r="E140" s="34"/>
      <c r="F140" s="169" t="s">
        <v>906</v>
      </c>
      <c r="G140" s="34"/>
      <c r="H140" s="34"/>
      <c r="I140" s="160"/>
      <c r="J140" s="34"/>
      <c r="K140" s="34"/>
      <c r="L140" s="35"/>
      <c r="M140" s="161"/>
      <c r="N140" s="162"/>
      <c r="O140" s="55"/>
      <c r="P140" s="55"/>
      <c r="Q140" s="55"/>
      <c r="R140" s="55"/>
      <c r="S140" s="55"/>
      <c r="T140" s="5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247</v>
      </c>
      <c r="AU140" s="19" t="s">
        <v>79</v>
      </c>
    </row>
    <row r="141" spans="1:65" s="13" customFormat="1" ht="22.5">
      <c r="B141" s="170"/>
      <c r="D141" s="158" t="s">
        <v>249</v>
      </c>
      <c r="E141" s="171" t="s">
        <v>3</v>
      </c>
      <c r="F141" s="172" t="s">
        <v>907</v>
      </c>
      <c r="H141" s="171" t="s">
        <v>3</v>
      </c>
      <c r="I141" s="173"/>
      <c r="L141" s="170"/>
      <c r="M141" s="174"/>
      <c r="N141" s="175"/>
      <c r="O141" s="175"/>
      <c r="P141" s="175"/>
      <c r="Q141" s="175"/>
      <c r="R141" s="175"/>
      <c r="S141" s="175"/>
      <c r="T141" s="176"/>
      <c r="AT141" s="171" t="s">
        <v>249</v>
      </c>
      <c r="AU141" s="171" t="s">
        <v>79</v>
      </c>
      <c r="AV141" s="13" t="s">
        <v>77</v>
      </c>
      <c r="AW141" s="13" t="s">
        <v>32</v>
      </c>
      <c r="AX141" s="13" t="s">
        <v>70</v>
      </c>
      <c r="AY141" s="171" t="s">
        <v>121</v>
      </c>
    </row>
    <row r="142" spans="1:65" s="14" customFormat="1">
      <c r="B142" s="177"/>
      <c r="D142" s="158" t="s">
        <v>249</v>
      </c>
      <c r="E142" s="178" t="s">
        <v>3</v>
      </c>
      <c r="F142" s="179" t="s">
        <v>902</v>
      </c>
      <c r="H142" s="180">
        <v>13.6</v>
      </c>
      <c r="I142" s="181"/>
      <c r="L142" s="177"/>
      <c r="M142" s="182"/>
      <c r="N142" s="183"/>
      <c r="O142" s="183"/>
      <c r="P142" s="183"/>
      <c r="Q142" s="183"/>
      <c r="R142" s="183"/>
      <c r="S142" s="183"/>
      <c r="T142" s="184"/>
      <c r="AT142" s="178" t="s">
        <v>249</v>
      </c>
      <c r="AU142" s="178" t="s">
        <v>79</v>
      </c>
      <c r="AV142" s="14" t="s">
        <v>79</v>
      </c>
      <c r="AW142" s="14" t="s">
        <v>32</v>
      </c>
      <c r="AX142" s="14" t="s">
        <v>77</v>
      </c>
      <c r="AY142" s="178" t="s">
        <v>121</v>
      </c>
    </row>
    <row r="143" spans="1:65" s="2" customFormat="1" ht="16.5" customHeight="1">
      <c r="A143" s="34"/>
      <c r="B143" s="144"/>
      <c r="C143" s="145" t="s">
        <v>173</v>
      </c>
      <c r="D143" s="145" t="s">
        <v>123</v>
      </c>
      <c r="E143" s="146" t="s">
        <v>908</v>
      </c>
      <c r="F143" s="147" t="s">
        <v>909</v>
      </c>
      <c r="G143" s="148" t="s">
        <v>644</v>
      </c>
      <c r="H143" s="149">
        <v>1.2</v>
      </c>
      <c r="I143" s="150"/>
      <c r="J143" s="151">
        <f>ROUND(I143*H143,2)</f>
        <v>0</v>
      </c>
      <c r="K143" s="147" t="s">
        <v>244</v>
      </c>
      <c r="L143" s="35"/>
      <c r="M143" s="152" t="s">
        <v>3</v>
      </c>
      <c r="N143" s="153" t="s">
        <v>41</v>
      </c>
      <c r="O143" s="55"/>
      <c r="P143" s="154">
        <f>O143*H143</f>
        <v>0</v>
      </c>
      <c r="Q143" s="154">
        <v>0</v>
      </c>
      <c r="R143" s="154">
        <f>Q143*H143</f>
        <v>0</v>
      </c>
      <c r="S143" s="154">
        <v>0</v>
      </c>
      <c r="T143" s="15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56" t="s">
        <v>910</v>
      </c>
      <c r="AT143" s="156" t="s">
        <v>123</v>
      </c>
      <c r="AU143" s="156" t="s">
        <v>79</v>
      </c>
      <c r="AY143" s="19" t="s">
        <v>121</v>
      </c>
      <c r="BE143" s="157">
        <f>IF(N143="základní",J143,0)</f>
        <v>0</v>
      </c>
      <c r="BF143" s="157">
        <f>IF(N143="snížená",J143,0)</f>
        <v>0</v>
      </c>
      <c r="BG143" s="157">
        <f>IF(N143="zákl. přenesená",J143,0)</f>
        <v>0</v>
      </c>
      <c r="BH143" s="157">
        <f>IF(N143="sníž. přenesená",J143,0)</f>
        <v>0</v>
      </c>
      <c r="BI143" s="157">
        <f>IF(N143="nulová",J143,0)</f>
        <v>0</v>
      </c>
      <c r="BJ143" s="19" t="s">
        <v>77</v>
      </c>
      <c r="BK143" s="157">
        <f>ROUND(I143*H143,2)</f>
        <v>0</v>
      </c>
      <c r="BL143" s="19" t="s">
        <v>910</v>
      </c>
      <c r="BM143" s="156" t="s">
        <v>911</v>
      </c>
    </row>
    <row r="144" spans="1:65" s="2" customFormat="1">
      <c r="A144" s="34"/>
      <c r="B144" s="35"/>
      <c r="C144" s="34"/>
      <c r="D144" s="158" t="s">
        <v>129</v>
      </c>
      <c r="E144" s="34"/>
      <c r="F144" s="159" t="s">
        <v>909</v>
      </c>
      <c r="G144" s="34"/>
      <c r="H144" s="34"/>
      <c r="I144" s="160"/>
      <c r="J144" s="34"/>
      <c r="K144" s="34"/>
      <c r="L144" s="35"/>
      <c r="M144" s="161"/>
      <c r="N144" s="162"/>
      <c r="O144" s="55"/>
      <c r="P144" s="55"/>
      <c r="Q144" s="55"/>
      <c r="R144" s="55"/>
      <c r="S144" s="55"/>
      <c r="T144" s="5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129</v>
      </c>
      <c r="AU144" s="19" t="s">
        <v>79</v>
      </c>
    </row>
    <row r="145" spans="1:65" s="2" customFormat="1">
      <c r="A145" s="34"/>
      <c r="B145" s="35"/>
      <c r="C145" s="34"/>
      <c r="D145" s="168" t="s">
        <v>247</v>
      </c>
      <c r="E145" s="34"/>
      <c r="F145" s="169" t="s">
        <v>912</v>
      </c>
      <c r="G145" s="34"/>
      <c r="H145" s="34"/>
      <c r="I145" s="160"/>
      <c r="J145" s="34"/>
      <c r="K145" s="34"/>
      <c r="L145" s="35"/>
      <c r="M145" s="161"/>
      <c r="N145" s="162"/>
      <c r="O145" s="55"/>
      <c r="P145" s="55"/>
      <c r="Q145" s="55"/>
      <c r="R145" s="55"/>
      <c r="S145" s="55"/>
      <c r="T145" s="5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247</v>
      </c>
      <c r="AU145" s="19" t="s">
        <v>79</v>
      </c>
    </row>
    <row r="146" spans="1:65" s="13" customFormat="1">
      <c r="B146" s="170"/>
      <c r="D146" s="158" t="s">
        <v>249</v>
      </c>
      <c r="E146" s="171" t="s">
        <v>3</v>
      </c>
      <c r="F146" s="172" t="s">
        <v>913</v>
      </c>
      <c r="H146" s="171" t="s">
        <v>3</v>
      </c>
      <c r="I146" s="173"/>
      <c r="L146" s="170"/>
      <c r="M146" s="174"/>
      <c r="N146" s="175"/>
      <c r="O146" s="175"/>
      <c r="P146" s="175"/>
      <c r="Q146" s="175"/>
      <c r="R146" s="175"/>
      <c r="S146" s="175"/>
      <c r="T146" s="176"/>
      <c r="AT146" s="171" t="s">
        <v>249</v>
      </c>
      <c r="AU146" s="171" t="s">
        <v>79</v>
      </c>
      <c r="AV146" s="13" t="s">
        <v>77</v>
      </c>
      <c r="AW146" s="13" t="s">
        <v>32</v>
      </c>
      <c r="AX146" s="13" t="s">
        <v>70</v>
      </c>
      <c r="AY146" s="171" t="s">
        <v>121</v>
      </c>
    </row>
    <row r="147" spans="1:65" s="14" customFormat="1">
      <c r="B147" s="177"/>
      <c r="D147" s="158" t="s">
        <v>249</v>
      </c>
      <c r="E147" s="178" t="s">
        <v>3</v>
      </c>
      <c r="F147" s="179" t="s">
        <v>914</v>
      </c>
      <c r="H147" s="180">
        <v>1.2</v>
      </c>
      <c r="I147" s="181"/>
      <c r="L147" s="177"/>
      <c r="M147" s="182"/>
      <c r="N147" s="183"/>
      <c r="O147" s="183"/>
      <c r="P147" s="183"/>
      <c r="Q147" s="183"/>
      <c r="R147" s="183"/>
      <c r="S147" s="183"/>
      <c r="T147" s="184"/>
      <c r="AT147" s="178" t="s">
        <v>249</v>
      </c>
      <c r="AU147" s="178" t="s">
        <v>79</v>
      </c>
      <c r="AV147" s="14" t="s">
        <v>79</v>
      </c>
      <c r="AW147" s="14" t="s">
        <v>32</v>
      </c>
      <c r="AX147" s="14" t="s">
        <v>77</v>
      </c>
      <c r="AY147" s="178" t="s">
        <v>121</v>
      </c>
    </row>
    <row r="148" spans="1:65" s="2" customFormat="1" ht="24.2" customHeight="1">
      <c r="A148" s="34"/>
      <c r="B148" s="144"/>
      <c r="C148" s="193" t="s">
        <v>178</v>
      </c>
      <c r="D148" s="193" t="s">
        <v>496</v>
      </c>
      <c r="E148" s="194" t="s">
        <v>915</v>
      </c>
      <c r="F148" s="195" t="s">
        <v>916</v>
      </c>
      <c r="G148" s="196" t="s">
        <v>644</v>
      </c>
      <c r="H148" s="197">
        <v>1.32</v>
      </c>
      <c r="I148" s="198"/>
      <c r="J148" s="199">
        <f>ROUND(I148*H148,2)</f>
        <v>0</v>
      </c>
      <c r="K148" s="195" t="s">
        <v>244</v>
      </c>
      <c r="L148" s="200"/>
      <c r="M148" s="201" t="s">
        <v>3</v>
      </c>
      <c r="N148" s="202" t="s">
        <v>41</v>
      </c>
      <c r="O148" s="55"/>
      <c r="P148" s="154">
        <f>O148*H148</f>
        <v>0</v>
      </c>
      <c r="Q148" s="154">
        <v>1.2800000000000001E-3</v>
      </c>
      <c r="R148" s="154">
        <f>Q148*H148</f>
        <v>1.6896000000000003E-3</v>
      </c>
      <c r="S148" s="154">
        <v>0</v>
      </c>
      <c r="T148" s="15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56" t="s">
        <v>917</v>
      </c>
      <c r="AT148" s="156" t="s">
        <v>496</v>
      </c>
      <c r="AU148" s="156" t="s">
        <v>79</v>
      </c>
      <c r="AY148" s="19" t="s">
        <v>121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9" t="s">
        <v>77</v>
      </c>
      <c r="BK148" s="157">
        <f>ROUND(I148*H148,2)</f>
        <v>0</v>
      </c>
      <c r="BL148" s="19" t="s">
        <v>917</v>
      </c>
      <c r="BM148" s="156" t="s">
        <v>918</v>
      </c>
    </row>
    <row r="149" spans="1:65" s="2" customFormat="1">
      <c r="A149" s="34"/>
      <c r="B149" s="35"/>
      <c r="C149" s="34"/>
      <c r="D149" s="158" t="s">
        <v>129</v>
      </c>
      <c r="E149" s="34"/>
      <c r="F149" s="159" t="s">
        <v>916</v>
      </c>
      <c r="G149" s="34"/>
      <c r="H149" s="34"/>
      <c r="I149" s="160"/>
      <c r="J149" s="34"/>
      <c r="K149" s="34"/>
      <c r="L149" s="35"/>
      <c r="M149" s="161"/>
      <c r="N149" s="162"/>
      <c r="O149" s="55"/>
      <c r="P149" s="55"/>
      <c r="Q149" s="55"/>
      <c r="R149" s="55"/>
      <c r="S149" s="55"/>
      <c r="T149" s="5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129</v>
      </c>
      <c r="AU149" s="19" t="s">
        <v>79</v>
      </c>
    </row>
    <row r="150" spans="1:65" s="14" customFormat="1">
      <c r="B150" s="177"/>
      <c r="D150" s="158" t="s">
        <v>249</v>
      </c>
      <c r="F150" s="179" t="s">
        <v>919</v>
      </c>
      <c r="H150" s="180">
        <v>1.32</v>
      </c>
      <c r="I150" s="181"/>
      <c r="L150" s="177"/>
      <c r="M150" s="182"/>
      <c r="N150" s="183"/>
      <c r="O150" s="183"/>
      <c r="P150" s="183"/>
      <c r="Q150" s="183"/>
      <c r="R150" s="183"/>
      <c r="S150" s="183"/>
      <c r="T150" s="184"/>
      <c r="AT150" s="178" t="s">
        <v>249</v>
      </c>
      <c r="AU150" s="178" t="s">
        <v>79</v>
      </c>
      <c r="AV150" s="14" t="s">
        <v>79</v>
      </c>
      <c r="AW150" s="14" t="s">
        <v>4</v>
      </c>
      <c r="AX150" s="14" t="s">
        <v>77</v>
      </c>
      <c r="AY150" s="178" t="s">
        <v>121</v>
      </c>
    </row>
    <row r="151" spans="1:65" s="2" customFormat="1" ht="24.2" customHeight="1">
      <c r="A151" s="34"/>
      <c r="B151" s="144"/>
      <c r="C151" s="145" t="s">
        <v>9</v>
      </c>
      <c r="D151" s="145" t="s">
        <v>123</v>
      </c>
      <c r="E151" s="146" t="s">
        <v>920</v>
      </c>
      <c r="F151" s="147" t="s">
        <v>921</v>
      </c>
      <c r="G151" s="148" t="s">
        <v>297</v>
      </c>
      <c r="H151" s="149">
        <v>16.076000000000001</v>
      </c>
      <c r="I151" s="150"/>
      <c r="J151" s="151">
        <f>ROUND(I151*H151,2)</f>
        <v>0</v>
      </c>
      <c r="K151" s="147" t="s">
        <v>244</v>
      </c>
      <c r="L151" s="35"/>
      <c r="M151" s="152" t="s">
        <v>3</v>
      </c>
      <c r="N151" s="153" t="s">
        <v>41</v>
      </c>
      <c r="O151" s="55"/>
      <c r="P151" s="154">
        <f>O151*H151</f>
        <v>0</v>
      </c>
      <c r="Q151" s="154">
        <v>2.5505399999999998</v>
      </c>
      <c r="R151" s="154">
        <f>Q151*H151</f>
        <v>41.002481039999999</v>
      </c>
      <c r="S151" s="154">
        <v>0</v>
      </c>
      <c r="T151" s="15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56" t="s">
        <v>120</v>
      </c>
      <c r="AT151" s="156" t="s">
        <v>123</v>
      </c>
      <c r="AU151" s="156" t="s">
        <v>79</v>
      </c>
      <c r="AY151" s="19" t="s">
        <v>121</v>
      </c>
      <c r="BE151" s="157">
        <f>IF(N151="základní",J151,0)</f>
        <v>0</v>
      </c>
      <c r="BF151" s="157">
        <f>IF(N151="snížená",J151,0)</f>
        <v>0</v>
      </c>
      <c r="BG151" s="157">
        <f>IF(N151="zákl. přenesená",J151,0)</f>
        <v>0</v>
      </c>
      <c r="BH151" s="157">
        <f>IF(N151="sníž. přenesená",J151,0)</f>
        <v>0</v>
      </c>
      <c r="BI151" s="157">
        <f>IF(N151="nulová",J151,0)</f>
        <v>0</v>
      </c>
      <c r="BJ151" s="19" t="s">
        <v>77</v>
      </c>
      <c r="BK151" s="157">
        <f>ROUND(I151*H151,2)</f>
        <v>0</v>
      </c>
      <c r="BL151" s="19" t="s">
        <v>120</v>
      </c>
      <c r="BM151" s="156" t="s">
        <v>922</v>
      </c>
    </row>
    <row r="152" spans="1:65" s="2" customFormat="1" ht="19.5">
      <c r="A152" s="34"/>
      <c r="B152" s="35"/>
      <c r="C152" s="34"/>
      <c r="D152" s="158" t="s">
        <v>129</v>
      </c>
      <c r="E152" s="34"/>
      <c r="F152" s="159" t="s">
        <v>923</v>
      </c>
      <c r="G152" s="34"/>
      <c r="H152" s="34"/>
      <c r="I152" s="160"/>
      <c r="J152" s="34"/>
      <c r="K152" s="34"/>
      <c r="L152" s="35"/>
      <c r="M152" s="161"/>
      <c r="N152" s="162"/>
      <c r="O152" s="55"/>
      <c r="P152" s="55"/>
      <c r="Q152" s="55"/>
      <c r="R152" s="55"/>
      <c r="S152" s="55"/>
      <c r="T152" s="5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129</v>
      </c>
      <c r="AU152" s="19" t="s">
        <v>79</v>
      </c>
    </row>
    <row r="153" spans="1:65" s="2" customFormat="1">
      <c r="A153" s="34"/>
      <c r="B153" s="35"/>
      <c r="C153" s="34"/>
      <c r="D153" s="168" t="s">
        <v>247</v>
      </c>
      <c r="E153" s="34"/>
      <c r="F153" s="169" t="s">
        <v>924</v>
      </c>
      <c r="G153" s="34"/>
      <c r="H153" s="34"/>
      <c r="I153" s="160"/>
      <c r="J153" s="34"/>
      <c r="K153" s="34"/>
      <c r="L153" s="35"/>
      <c r="M153" s="161"/>
      <c r="N153" s="162"/>
      <c r="O153" s="55"/>
      <c r="P153" s="55"/>
      <c r="Q153" s="55"/>
      <c r="R153" s="55"/>
      <c r="S153" s="55"/>
      <c r="T153" s="5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247</v>
      </c>
      <c r="AU153" s="19" t="s">
        <v>79</v>
      </c>
    </row>
    <row r="154" spans="1:65" s="13" customFormat="1">
      <c r="B154" s="170"/>
      <c r="D154" s="158" t="s">
        <v>249</v>
      </c>
      <c r="E154" s="171" t="s">
        <v>3</v>
      </c>
      <c r="F154" s="172" t="s">
        <v>925</v>
      </c>
      <c r="H154" s="171" t="s">
        <v>3</v>
      </c>
      <c r="I154" s="173"/>
      <c r="L154" s="170"/>
      <c r="M154" s="174"/>
      <c r="N154" s="175"/>
      <c r="O154" s="175"/>
      <c r="P154" s="175"/>
      <c r="Q154" s="175"/>
      <c r="R154" s="175"/>
      <c r="S154" s="175"/>
      <c r="T154" s="176"/>
      <c r="AT154" s="171" t="s">
        <v>249</v>
      </c>
      <c r="AU154" s="171" t="s">
        <v>79</v>
      </c>
      <c r="AV154" s="13" t="s">
        <v>77</v>
      </c>
      <c r="AW154" s="13" t="s">
        <v>32</v>
      </c>
      <c r="AX154" s="13" t="s">
        <v>70</v>
      </c>
      <c r="AY154" s="171" t="s">
        <v>121</v>
      </c>
    </row>
    <row r="155" spans="1:65" s="13" customFormat="1">
      <c r="B155" s="170"/>
      <c r="D155" s="158" t="s">
        <v>249</v>
      </c>
      <c r="E155" s="171" t="s">
        <v>3</v>
      </c>
      <c r="F155" s="172" t="s">
        <v>926</v>
      </c>
      <c r="H155" s="171" t="s">
        <v>3</v>
      </c>
      <c r="I155" s="173"/>
      <c r="L155" s="170"/>
      <c r="M155" s="174"/>
      <c r="N155" s="175"/>
      <c r="O155" s="175"/>
      <c r="P155" s="175"/>
      <c r="Q155" s="175"/>
      <c r="R155" s="175"/>
      <c r="S155" s="175"/>
      <c r="T155" s="176"/>
      <c r="AT155" s="171" t="s">
        <v>249</v>
      </c>
      <c r="AU155" s="171" t="s">
        <v>79</v>
      </c>
      <c r="AV155" s="13" t="s">
        <v>77</v>
      </c>
      <c r="AW155" s="13" t="s">
        <v>32</v>
      </c>
      <c r="AX155" s="13" t="s">
        <v>70</v>
      </c>
      <c r="AY155" s="171" t="s">
        <v>121</v>
      </c>
    </row>
    <row r="156" spans="1:65" s="14" customFormat="1">
      <c r="B156" s="177"/>
      <c r="D156" s="158" t="s">
        <v>249</v>
      </c>
      <c r="E156" s="178" t="s">
        <v>3</v>
      </c>
      <c r="F156" s="179" t="s">
        <v>927</v>
      </c>
      <c r="H156" s="180">
        <v>16.076000000000001</v>
      </c>
      <c r="I156" s="181"/>
      <c r="L156" s="177"/>
      <c r="M156" s="182"/>
      <c r="N156" s="183"/>
      <c r="O156" s="183"/>
      <c r="P156" s="183"/>
      <c r="Q156" s="183"/>
      <c r="R156" s="183"/>
      <c r="S156" s="183"/>
      <c r="T156" s="184"/>
      <c r="AT156" s="178" t="s">
        <v>249</v>
      </c>
      <c r="AU156" s="178" t="s">
        <v>79</v>
      </c>
      <c r="AV156" s="14" t="s">
        <v>79</v>
      </c>
      <c r="AW156" s="14" t="s">
        <v>32</v>
      </c>
      <c r="AX156" s="14" t="s">
        <v>77</v>
      </c>
      <c r="AY156" s="178" t="s">
        <v>121</v>
      </c>
    </row>
    <row r="157" spans="1:65" s="2" customFormat="1" ht="37.9" customHeight="1">
      <c r="A157" s="34"/>
      <c r="B157" s="144"/>
      <c r="C157" s="145" t="s">
        <v>188</v>
      </c>
      <c r="D157" s="145" t="s">
        <v>123</v>
      </c>
      <c r="E157" s="146" t="s">
        <v>928</v>
      </c>
      <c r="F157" s="147" t="s">
        <v>929</v>
      </c>
      <c r="G157" s="148" t="s">
        <v>297</v>
      </c>
      <c r="H157" s="149">
        <v>16.076000000000001</v>
      </c>
      <c r="I157" s="150"/>
      <c r="J157" s="151">
        <f>ROUND(I157*H157,2)</f>
        <v>0</v>
      </c>
      <c r="K157" s="147" t="s">
        <v>244</v>
      </c>
      <c r="L157" s="35"/>
      <c r="M157" s="152" t="s">
        <v>3</v>
      </c>
      <c r="N157" s="153" t="s">
        <v>41</v>
      </c>
      <c r="O157" s="55"/>
      <c r="P157" s="154">
        <f>O157*H157</f>
        <v>0</v>
      </c>
      <c r="Q157" s="154">
        <v>4.8579999999999998E-2</v>
      </c>
      <c r="R157" s="154">
        <f>Q157*H157</f>
        <v>0.78097207999999996</v>
      </c>
      <c r="S157" s="154">
        <v>0</v>
      </c>
      <c r="T157" s="15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56" t="s">
        <v>120</v>
      </c>
      <c r="AT157" s="156" t="s">
        <v>123</v>
      </c>
      <c r="AU157" s="156" t="s">
        <v>79</v>
      </c>
      <c r="AY157" s="19" t="s">
        <v>121</v>
      </c>
      <c r="BE157" s="157">
        <f>IF(N157="základní",J157,0)</f>
        <v>0</v>
      </c>
      <c r="BF157" s="157">
        <f>IF(N157="snížená",J157,0)</f>
        <v>0</v>
      </c>
      <c r="BG157" s="157">
        <f>IF(N157="zákl. přenesená",J157,0)</f>
        <v>0</v>
      </c>
      <c r="BH157" s="157">
        <f>IF(N157="sníž. přenesená",J157,0)</f>
        <v>0</v>
      </c>
      <c r="BI157" s="157">
        <f>IF(N157="nulová",J157,0)</f>
        <v>0</v>
      </c>
      <c r="BJ157" s="19" t="s">
        <v>77</v>
      </c>
      <c r="BK157" s="157">
        <f>ROUND(I157*H157,2)</f>
        <v>0</v>
      </c>
      <c r="BL157" s="19" t="s">
        <v>120</v>
      </c>
      <c r="BM157" s="156" t="s">
        <v>930</v>
      </c>
    </row>
    <row r="158" spans="1:65" s="2" customFormat="1" ht="19.5">
      <c r="A158" s="34"/>
      <c r="B158" s="35"/>
      <c r="C158" s="34"/>
      <c r="D158" s="158" t="s">
        <v>129</v>
      </c>
      <c r="E158" s="34"/>
      <c r="F158" s="159" t="s">
        <v>931</v>
      </c>
      <c r="G158" s="34"/>
      <c r="H158" s="34"/>
      <c r="I158" s="160"/>
      <c r="J158" s="34"/>
      <c r="K158" s="34"/>
      <c r="L158" s="35"/>
      <c r="M158" s="161"/>
      <c r="N158" s="162"/>
      <c r="O158" s="55"/>
      <c r="P158" s="55"/>
      <c r="Q158" s="55"/>
      <c r="R158" s="55"/>
      <c r="S158" s="55"/>
      <c r="T158" s="56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9" t="s">
        <v>129</v>
      </c>
      <c r="AU158" s="19" t="s">
        <v>79</v>
      </c>
    </row>
    <row r="159" spans="1:65" s="2" customFormat="1">
      <c r="A159" s="34"/>
      <c r="B159" s="35"/>
      <c r="C159" s="34"/>
      <c r="D159" s="168" t="s">
        <v>247</v>
      </c>
      <c r="E159" s="34"/>
      <c r="F159" s="169" t="s">
        <v>932</v>
      </c>
      <c r="G159" s="34"/>
      <c r="H159" s="34"/>
      <c r="I159" s="160"/>
      <c r="J159" s="34"/>
      <c r="K159" s="34"/>
      <c r="L159" s="35"/>
      <c r="M159" s="161"/>
      <c r="N159" s="162"/>
      <c r="O159" s="55"/>
      <c r="P159" s="55"/>
      <c r="Q159" s="55"/>
      <c r="R159" s="55"/>
      <c r="S159" s="55"/>
      <c r="T159" s="56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9" t="s">
        <v>247</v>
      </c>
      <c r="AU159" s="19" t="s">
        <v>79</v>
      </c>
    </row>
    <row r="160" spans="1:65" s="13" customFormat="1">
      <c r="B160" s="170"/>
      <c r="D160" s="158" t="s">
        <v>249</v>
      </c>
      <c r="E160" s="171" t="s">
        <v>3</v>
      </c>
      <c r="F160" s="172" t="s">
        <v>925</v>
      </c>
      <c r="H160" s="171" t="s">
        <v>3</v>
      </c>
      <c r="I160" s="173"/>
      <c r="L160" s="170"/>
      <c r="M160" s="174"/>
      <c r="N160" s="175"/>
      <c r="O160" s="175"/>
      <c r="P160" s="175"/>
      <c r="Q160" s="175"/>
      <c r="R160" s="175"/>
      <c r="S160" s="175"/>
      <c r="T160" s="176"/>
      <c r="AT160" s="171" t="s">
        <v>249</v>
      </c>
      <c r="AU160" s="171" t="s">
        <v>79</v>
      </c>
      <c r="AV160" s="13" t="s">
        <v>77</v>
      </c>
      <c r="AW160" s="13" t="s">
        <v>32</v>
      </c>
      <c r="AX160" s="13" t="s">
        <v>70</v>
      </c>
      <c r="AY160" s="171" t="s">
        <v>121</v>
      </c>
    </row>
    <row r="161" spans="1:65" s="13" customFormat="1">
      <c r="B161" s="170"/>
      <c r="D161" s="158" t="s">
        <v>249</v>
      </c>
      <c r="E161" s="171" t="s">
        <v>3</v>
      </c>
      <c r="F161" s="172" t="s">
        <v>926</v>
      </c>
      <c r="H161" s="171" t="s">
        <v>3</v>
      </c>
      <c r="I161" s="173"/>
      <c r="L161" s="170"/>
      <c r="M161" s="174"/>
      <c r="N161" s="175"/>
      <c r="O161" s="175"/>
      <c r="P161" s="175"/>
      <c r="Q161" s="175"/>
      <c r="R161" s="175"/>
      <c r="S161" s="175"/>
      <c r="T161" s="176"/>
      <c r="AT161" s="171" t="s">
        <v>249</v>
      </c>
      <c r="AU161" s="171" t="s">
        <v>79</v>
      </c>
      <c r="AV161" s="13" t="s">
        <v>77</v>
      </c>
      <c r="AW161" s="13" t="s">
        <v>32</v>
      </c>
      <c r="AX161" s="13" t="s">
        <v>70</v>
      </c>
      <c r="AY161" s="171" t="s">
        <v>121</v>
      </c>
    </row>
    <row r="162" spans="1:65" s="14" customFormat="1">
      <c r="B162" s="177"/>
      <c r="D162" s="158" t="s">
        <v>249</v>
      </c>
      <c r="E162" s="178" t="s">
        <v>3</v>
      </c>
      <c r="F162" s="179" t="s">
        <v>927</v>
      </c>
      <c r="H162" s="180">
        <v>16.076000000000001</v>
      </c>
      <c r="I162" s="181"/>
      <c r="L162" s="177"/>
      <c r="M162" s="182"/>
      <c r="N162" s="183"/>
      <c r="O162" s="183"/>
      <c r="P162" s="183"/>
      <c r="Q162" s="183"/>
      <c r="R162" s="183"/>
      <c r="S162" s="183"/>
      <c r="T162" s="184"/>
      <c r="AT162" s="178" t="s">
        <v>249</v>
      </c>
      <c r="AU162" s="178" t="s">
        <v>79</v>
      </c>
      <c r="AV162" s="14" t="s">
        <v>79</v>
      </c>
      <c r="AW162" s="14" t="s">
        <v>32</v>
      </c>
      <c r="AX162" s="14" t="s">
        <v>77</v>
      </c>
      <c r="AY162" s="178" t="s">
        <v>121</v>
      </c>
    </row>
    <row r="163" spans="1:65" s="2" customFormat="1" ht="24.2" customHeight="1">
      <c r="A163" s="34"/>
      <c r="B163" s="144"/>
      <c r="C163" s="145" t="s">
        <v>193</v>
      </c>
      <c r="D163" s="145" t="s">
        <v>123</v>
      </c>
      <c r="E163" s="146" t="s">
        <v>933</v>
      </c>
      <c r="F163" s="147" t="s">
        <v>934</v>
      </c>
      <c r="G163" s="148" t="s">
        <v>475</v>
      </c>
      <c r="H163" s="149">
        <v>4.0999999999999996</v>
      </c>
      <c r="I163" s="150"/>
      <c r="J163" s="151">
        <f>ROUND(I163*H163,2)</f>
        <v>0</v>
      </c>
      <c r="K163" s="147" t="s">
        <v>244</v>
      </c>
      <c r="L163" s="35"/>
      <c r="M163" s="152" t="s">
        <v>3</v>
      </c>
      <c r="N163" s="153" t="s">
        <v>41</v>
      </c>
      <c r="O163" s="55"/>
      <c r="P163" s="154">
        <f>O163*H163</f>
        <v>0</v>
      </c>
      <c r="Q163" s="154">
        <v>1.0606599999999999</v>
      </c>
      <c r="R163" s="154">
        <f>Q163*H163</f>
        <v>4.3487059999999991</v>
      </c>
      <c r="S163" s="154">
        <v>0</v>
      </c>
      <c r="T163" s="15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56" t="s">
        <v>120</v>
      </c>
      <c r="AT163" s="156" t="s">
        <v>123</v>
      </c>
      <c r="AU163" s="156" t="s">
        <v>79</v>
      </c>
      <c r="AY163" s="19" t="s">
        <v>121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9" t="s">
        <v>77</v>
      </c>
      <c r="BK163" s="157">
        <f>ROUND(I163*H163,2)</f>
        <v>0</v>
      </c>
      <c r="BL163" s="19" t="s">
        <v>120</v>
      </c>
      <c r="BM163" s="156" t="s">
        <v>935</v>
      </c>
    </row>
    <row r="164" spans="1:65" s="2" customFormat="1" ht="19.5">
      <c r="A164" s="34"/>
      <c r="B164" s="35"/>
      <c r="C164" s="34"/>
      <c r="D164" s="158" t="s">
        <v>129</v>
      </c>
      <c r="E164" s="34"/>
      <c r="F164" s="159" t="s">
        <v>936</v>
      </c>
      <c r="G164" s="34"/>
      <c r="H164" s="34"/>
      <c r="I164" s="160"/>
      <c r="J164" s="34"/>
      <c r="K164" s="34"/>
      <c r="L164" s="35"/>
      <c r="M164" s="161"/>
      <c r="N164" s="162"/>
      <c r="O164" s="55"/>
      <c r="P164" s="55"/>
      <c r="Q164" s="55"/>
      <c r="R164" s="55"/>
      <c r="S164" s="55"/>
      <c r="T164" s="56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129</v>
      </c>
      <c r="AU164" s="19" t="s">
        <v>79</v>
      </c>
    </row>
    <row r="165" spans="1:65" s="2" customFormat="1">
      <c r="A165" s="34"/>
      <c r="B165" s="35"/>
      <c r="C165" s="34"/>
      <c r="D165" s="168" t="s">
        <v>247</v>
      </c>
      <c r="E165" s="34"/>
      <c r="F165" s="169" t="s">
        <v>937</v>
      </c>
      <c r="G165" s="34"/>
      <c r="H165" s="34"/>
      <c r="I165" s="160"/>
      <c r="J165" s="34"/>
      <c r="K165" s="34"/>
      <c r="L165" s="35"/>
      <c r="M165" s="161"/>
      <c r="N165" s="162"/>
      <c r="O165" s="55"/>
      <c r="P165" s="55"/>
      <c r="Q165" s="55"/>
      <c r="R165" s="55"/>
      <c r="S165" s="55"/>
      <c r="T165" s="5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247</v>
      </c>
      <c r="AU165" s="19" t="s">
        <v>79</v>
      </c>
    </row>
    <row r="166" spans="1:65" s="13" customFormat="1">
      <c r="B166" s="170"/>
      <c r="D166" s="158" t="s">
        <v>249</v>
      </c>
      <c r="E166" s="171" t="s">
        <v>3</v>
      </c>
      <c r="F166" s="172" t="s">
        <v>938</v>
      </c>
      <c r="H166" s="171" t="s">
        <v>3</v>
      </c>
      <c r="I166" s="173"/>
      <c r="L166" s="170"/>
      <c r="M166" s="174"/>
      <c r="N166" s="175"/>
      <c r="O166" s="175"/>
      <c r="P166" s="175"/>
      <c r="Q166" s="175"/>
      <c r="R166" s="175"/>
      <c r="S166" s="175"/>
      <c r="T166" s="176"/>
      <c r="AT166" s="171" t="s">
        <v>249</v>
      </c>
      <c r="AU166" s="171" t="s">
        <v>79</v>
      </c>
      <c r="AV166" s="13" t="s">
        <v>77</v>
      </c>
      <c r="AW166" s="13" t="s">
        <v>32</v>
      </c>
      <c r="AX166" s="13" t="s">
        <v>70</v>
      </c>
      <c r="AY166" s="171" t="s">
        <v>121</v>
      </c>
    </row>
    <row r="167" spans="1:65" s="14" customFormat="1">
      <c r="B167" s="177"/>
      <c r="D167" s="158" t="s">
        <v>249</v>
      </c>
      <c r="E167" s="178" t="s">
        <v>3</v>
      </c>
      <c r="F167" s="179" t="s">
        <v>939</v>
      </c>
      <c r="H167" s="180">
        <v>4.0999999999999996</v>
      </c>
      <c r="I167" s="181"/>
      <c r="L167" s="177"/>
      <c r="M167" s="182"/>
      <c r="N167" s="183"/>
      <c r="O167" s="183"/>
      <c r="P167" s="183"/>
      <c r="Q167" s="183"/>
      <c r="R167" s="183"/>
      <c r="S167" s="183"/>
      <c r="T167" s="184"/>
      <c r="AT167" s="178" t="s">
        <v>249</v>
      </c>
      <c r="AU167" s="178" t="s">
        <v>79</v>
      </c>
      <c r="AV167" s="14" t="s">
        <v>79</v>
      </c>
      <c r="AW167" s="14" t="s">
        <v>32</v>
      </c>
      <c r="AX167" s="14" t="s">
        <v>77</v>
      </c>
      <c r="AY167" s="178" t="s">
        <v>121</v>
      </c>
    </row>
    <row r="168" spans="1:65" s="12" customFormat="1" ht="22.9" customHeight="1">
      <c r="B168" s="131"/>
      <c r="D168" s="132" t="s">
        <v>69</v>
      </c>
      <c r="E168" s="142" t="s">
        <v>86</v>
      </c>
      <c r="F168" s="142" t="s">
        <v>940</v>
      </c>
      <c r="I168" s="134"/>
      <c r="J168" s="143">
        <f>BK168</f>
        <v>0</v>
      </c>
      <c r="L168" s="131"/>
      <c r="M168" s="136"/>
      <c r="N168" s="137"/>
      <c r="O168" s="137"/>
      <c r="P168" s="138">
        <f>SUM(P169:P240)</f>
        <v>0</v>
      </c>
      <c r="Q168" s="137"/>
      <c r="R168" s="138">
        <f>SUM(R169:R240)</f>
        <v>15.941535069999999</v>
      </c>
      <c r="S168" s="137"/>
      <c r="T168" s="139">
        <f>SUM(T169:T240)</f>
        <v>0</v>
      </c>
      <c r="AR168" s="132" t="s">
        <v>77</v>
      </c>
      <c r="AT168" s="140" t="s">
        <v>69</v>
      </c>
      <c r="AU168" s="140" t="s">
        <v>77</v>
      </c>
      <c r="AY168" s="132" t="s">
        <v>121</v>
      </c>
      <c r="BK168" s="141">
        <f>SUM(BK169:BK240)</f>
        <v>0</v>
      </c>
    </row>
    <row r="169" spans="1:65" s="2" customFormat="1" ht="16.5" customHeight="1">
      <c r="A169" s="34"/>
      <c r="B169" s="144"/>
      <c r="C169" s="145" t="s">
        <v>198</v>
      </c>
      <c r="D169" s="145" t="s">
        <v>123</v>
      </c>
      <c r="E169" s="146" t="s">
        <v>941</v>
      </c>
      <c r="F169" s="147" t="s">
        <v>942</v>
      </c>
      <c r="G169" s="148" t="s">
        <v>297</v>
      </c>
      <c r="H169" s="149">
        <v>2.6320000000000001</v>
      </c>
      <c r="I169" s="150"/>
      <c r="J169" s="151">
        <f>ROUND(I169*H169,2)</f>
        <v>0</v>
      </c>
      <c r="K169" s="147" t="s">
        <v>244</v>
      </c>
      <c r="L169" s="35"/>
      <c r="M169" s="152" t="s">
        <v>3</v>
      </c>
      <c r="N169" s="153" t="s">
        <v>41</v>
      </c>
      <c r="O169" s="55"/>
      <c r="P169" s="154">
        <f>O169*H169</f>
        <v>0</v>
      </c>
      <c r="Q169" s="154">
        <v>2.5021499999999999</v>
      </c>
      <c r="R169" s="154">
        <f>Q169*H169</f>
        <v>6.5856588</v>
      </c>
      <c r="S169" s="154">
        <v>0</v>
      </c>
      <c r="T169" s="15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56" t="s">
        <v>120</v>
      </c>
      <c r="AT169" s="156" t="s">
        <v>123</v>
      </c>
      <c r="AU169" s="156" t="s">
        <v>79</v>
      </c>
      <c r="AY169" s="19" t="s">
        <v>121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9" t="s">
        <v>77</v>
      </c>
      <c r="BK169" s="157">
        <f>ROUND(I169*H169,2)</f>
        <v>0</v>
      </c>
      <c r="BL169" s="19" t="s">
        <v>120</v>
      </c>
      <c r="BM169" s="156" t="s">
        <v>943</v>
      </c>
    </row>
    <row r="170" spans="1:65" s="2" customFormat="1">
      <c r="A170" s="34"/>
      <c r="B170" s="35"/>
      <c r="C170" s="34"/>
      <c r="D170" s="158" t="s">
        <v>129</v>
      </c>
      <c r="E170" s="34"/>
      <c r="F170" s="159" t="s">
        <v>944</v>
      </c>
      <c r="G170" s="34"/>
      <c r="H170" s="34"/>
      <c r="I170" s="160"/>
      <c r="J170" s="34"/>
      <c r="K170" s="34"/>
      <c r="L170" s="35"/>
      <c r="M170" s="161"/>
      <c r="N170" s="162"/>
      <c r="O170" s="55"/>
      <c r="P170" s="55"/>
      <c r="Q170" s="55"/>
      <c r="R170" s="55"/>
      <c r="S170" s="55"/>
      <c r="T170" s="5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129</v>
      </c>
      <c r="AU170" s="19" t="s">
        <v>79</v>
      </c>
    </row>
    <row r="171" spans="1:65" s="2" customFormat="1">
      <c r="A171" s="34"/>
      <c r="B171" s="35"/>
      <c r="C171" s="34"/>
      <c r="D171" s="168" t="s">
        <v>247</v>
      </c>
      <c r="E171" s="34"/>
      <c r="F171" s="169" t="s">
        <v>945</v>
      </c>
      <c r="G171" s="34"/>
      <c r="H171" s="34"/>
      <c r="I171" s="160"/>
      <c r="J171" s="34"/>
      <c r="K171" s="34"/>
      <c r="L171" s="35"/>
      <c r="M171" s="161"/>
      <c r="N171" s="162"/>
      <c r="O171" s="55"/>
      <c r="P171" s="55"/>
      <c r="Q171" s="55"/>
      <c r="R171" s="55"/>
      <c r="S171" s="55"/>
      <c r="T171" s="5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247</v>
      </c>
      <c r="AU171" s="19" t="s">
        <v>79</v>
      </c>
    </row>
    <row r="172" spans="1:65" s="13" customFormat="1">
      <c r="B172" s="170"/>
      <c r="D172" s="158" t="s">
        <v>249</v>
      </c>
      <c r="E172" s="171" t="s">
        <v>3</v>
      </c>
      <c r="F172" s="172" t="s">
        <v>946</v>
      </c>
      <c r="H172" s="171" t="s">
        <v>3</v>
      </c>
      <c r="I172" s="173"/>
      <c r="L172" s="170"/>
      <c r="M172" s="174"/>
      <c r="N172" s="175"/>
      <c r="O172" s="175"/>
      <c r="P172" s="175"/>
      <c r="Q172" s="175"/>
      <c r="R172" s="175"/>
      <c r="S172" s="175"/>
      <c r="T172" s="176"/>
      <c r="AT172" s="171" t="s">
        <v>249</v>
      </c>
      <c r="AU172" s="171" t="s">
        <v>79</v>
      </c>
      <c r="AV172" s="13" t="s">
        <v>77</v>
      </c>
      <c r="AW172" s="13" t="s">
        <v>32</v>
      </c>
      <c r="AX172" s="13" t="s">
        <v>70</v>
      </c>
      <c r="AY172" s="171" t="s">
        <v>121</v>
      </c>
    </row>
    <row r="173" spans="1:65" s="13" customFormat="1">
      <c r="B173" s="170"/>
      <c r="D173" s="158" t="s">
        <v>249</v>
      </c>
      <c r="E173" s="171" t="s">
        <v>3</v>
      </c>
      <c r="F173" s="172" t="s">
        <v>947</v>
      </c>
      <c r="H173" s="171" t="s">
        <v>3</v>
      </c>
      <c r="I173" s="173"/>
      <c r="L173" s="170"/>
      <c r="M173" s="174"/>
      <c r="N173" s="175"/>
      <c r="O173" s="175"/>
      <c r="P173" s="175"/>
      <c r="Q173" s="175"/>
      <c r="R173" s="175"/>
      <c r="S173" s="175"/>
      <c r="T173" s="176"/>
      <c r="AT173" s="171" t="s">
        <v>249</v>
      </c>
      <c r="AU173" s="171" t="s">
        <v>79</v>
      </c>
      <c r="AV173" s="13" t="s">
        <v>77</v>
      </c>
      <c r="AW173" s="13" t="s">
        <v>32</v>
      </c>
      <c r="AX173" s="13" t="s">
        <v>70</v>
      </c>
      <c r="AY173" s="171" t="s">
        <v>121</v>
      </c>
    </row>
    <row r="174" spans="1:65" s="14" customFormat="1">
      <c r="B174" s="177"/>
      <c r="D174" s="158" t="s">
        <v>249</v>
      </c>
      <c r="E174" s="178" t="s">
        <v>3</v>
      </c>
      <c r="F174" s="179" t="s">
        <v>948</v>
      </c>
      <c r="H174" s="180">
        <v>2.6320000000000001</v>
      </c>
      <c r="I174" s="181"/>
      <c r="L174" s="177"/>
      <c r="M174" s="182"/>
      <c r="N174" s="183"/>
      <c r="O174" s="183"/>
      <c r="P174" s="183"/>
      <c r="Q174" s="183"/>
      <c r="R174" s="183"/>
      <c r="S174" s="183"/>
      <c r="T174" s="184"/>
      <c r="AT174" s="178" t="s">
        <v>249</v>
      </c>
      <c r="AU174" s="178" t="s">
        <v>79</v>
      </c>
      <c r="AV174" s="14" t="s">
        <v>79</v>
      </c>
      <c r="AW174" s="14" t="s">
        <v>32</v>
      </c>
      <c r="AX174" s="14" t="s">
        <v>77</v>
      </c>
      <c r="AY174" s="178" t="s">
        <v>121</v>
      </c>
    </row>
    <row r="175" spans="1:65" s="2" customFormat="1" ht="24.2" customHeight="1">
      <c r="A175" s="34"/>
      <c r="B175" s="144"/>
      <c r="C175" s="145" t="s">
        <v>201</v>
      </c>
      <c r="D175" s="145" t="s">
        <v>123</v>
      </c>
      <c r="E175" s="146" t="s">
        <v>949</v>
      </c>
      <c r="F175" s="147" t="s">
        <v>950</v>
      </c>
      <c r="G175" s="148" t="s">
        <v>297</v>
      </c>
      <c r="H175" s="149">
        <v>2.6320000000000001</v>
      </c>
      <c r="I175" s="150"/>
      <c r="J175" s="151">
        <f>ROUND(I175*H175,2)</f>
        <v>0</v>
      </c>
      <c r="K175" s="147" t="s">
        <v>244</v>
      </c>
      <c r="L175" s="35"/>
      <c r="M175" s="152" t="s">
        <v>3</v>
      </c>
      <c r="N175" s="153" t="s">
        <v>41</v>
      </c>
      <c r="O175" s="55"/>
      <c r="P175" s="154">
        <f>O175*H175</f>
        <v>0</v>
      </c>
      <c r="Q175" s="154">
        <v>4.8579999999999998E-2</v>
      </c>
      <c r="R175" s="154">
        <f>Q175*H175</f>
        <v>0.12786256000000001</v>
      </c>
      <c r="S175" s="154">
        <v>0</v>
      </c>
      <c r="T175" s="15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56" t="s">
        <v>120</v>
      </c>
      <c r="AT175" s="156" t="s">
        <v>123</v>
      </c>
      <c r="AU175" s="156" t="s">
        <v>79</v>
      </c>
      <c r="AY175" s="19" t="s">
        <v>121</v>
      </c>
      <c r="BE175" s="157">
        <f>IF(N175="základní",J175,0)</f>
        <v>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19" t="s">
        <v>77</v>
      </c>
      <c r="BK175" s="157">
        <f>ROUND(I175*H175,2)</f>
        <v>0</v>
      </c>
      <c r="BL175" s="19" t="s">
        <v>120</v>
      </c>
      <c r="BM175" s="156" t="s">
        <v>951</v>
      </c>
    </row>
    <row r="176" spans="1:65" s="2" customFormat="1" ht="19.5">
      <c r="A176" s="34"/>
      <c r="B176" s="35"/>
      <c r="C176" s="34"/>
      <c r="D176" s="158" t="s">
        <v>129</v>
      </c>
      <c r="E176" s="34"/>
      <c r="F176" s="159" t="s">
        <v>952</v>
      </c>
      <c r="G176" s="34"/>
      <c r="H176" s="34"/>
      <c r="I176" s="160"/>
      <c r="J176" s="34"/>
      <c r="K176" s="34"/>
      <c r="L176" s="35"/>
      <c r="M176" s="161"/>
      <c r="N176" s="162"/>
      <c r="O176" s="55"/>
      <c r="P176" s="55"/>
      <c r="Q176" s="55"/>
      <c r="R176" s="55"/>
      <c r="S176" s="55"/>
      <c r="T176" s="5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129</v>
      </c>
      <c r="AU176" s="19" t="s">
        <v>79</v>
      </c>
    </row>
    <row r="177" spans="1:65" s="2" customFormat="1">
      <c r="A177" s="34"/>
      <c r="B177" s="35"/>
      <c r="C177" s="34"/>
      <c r="D177" s="168" t="s">
        <v>247</v>
      </c>
      <c r="E177" s="34"/>
      <c r="F177" s="169" t="s">
        <v>953</v>
      </c>
      <c r="G177" s="34"/>
      <c r="H177" s="34"/>
      <c r="I177" s="160"/>
      <c r="J177" s="34"/>
      <c r="K177" s="34"/>
      <c r="L177" s="35"/>
      <c r="M177" s="161"/>
      <c r="N177" s="162"/>
      <c r="O177" s="55"/>
      <c r="P177" s="55"/>
      <c r="Q177" s="55"/>
      <c r="R177" s="55"/>
      <c r="S177" s="55"/>
      <c r="T177" s="5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247</v>
      </c>
      <c r="AU177" s="19" t="s">
        <v>79</v>
      </c>
    </row>
    <row r="178" spans="1:65" s="13" customFormat="1">
      <c r="B178" s="170"/>
      <c r="D178" s="158" t="s">
        <v>249</v>
      </c>
      <c r="E178" s="171" t="s">
        <v>3</v>
      </c>
      <c r="F178" s="172" t="s">
        <v>946</v>
      </c>
      <c r="H178" s="171" t="s">
        <v>3</v>
      </c>
      <c r="I178" s="173"/>
      <c r="L178" s="170"/>
      <c r="M178" s="174"/>
      <c r="N178" s="175"/>
      <c r="O178" s="175"/>
      <c r="P178" s="175"/>
      <c r="Q178" s="175"/>
      <c r="R178" s="175"/>
      <c r="S178" s="175"/>
      <c r="T178" s="176"/>
      <c r="AT178" s="171" t="s">
        <v>249</v>
      </c>
      <c r="AU178" s="171" t="s">
        <v>79</v>
      </c>
      <c r="AV178" s="13" t="s">
        <v>77</v>
      </c>
      <c r="AW178" s="13" t="s">
        <v>32</v>
      </c>
      <c r="AX178" s="13" t="s">
        <v>70</v>
      </c>
      <c r="AY178" s="171" t="s">
        <v>121</v>
      </c>
    </row>
    <row r="179" spans="1:65" s="13" customFormat="1">
      <c r="B179" s="170"/>
      <c r="D179" s="158" t="s">
        <v>249</v>
      </c>
      <c r="E179" s="171" t="s">
        <v>3</v>
      </c>
      <c r="F179" s="172" t="s">
        <v>947</v>
      </c>
      <c r="H179" s="171" t="s">
        <v>3</v>
      </c>
      <c r="I179" s="173"/>
      <c r="L179" s="170"/>
      <c r="M179" s="174"/>
      <c r="N179" s="175"/>
      <c r="O179" s="175"/>
      <c r="P179" s="175"/>
      <c r="Q179" s="175"/>
      <c r="R179" s="175"/>
      <c r="S179" s="175"/>
      <c r="T179" s="176"/>
      <c r="AT179" s="171" t="s">
        <v>249</v>
      </c>
      <c r="AU179" s="171" t="s">
        <v>79</v>
      </c>
      <c r="AV179" s="13" t="s">
        <v>77</v>
      </c>
      <c r="AW179" s="13" t="s">
        <v>32</v>
      </c>
      <c r="AX179" s="13" t="s">
        <v>70</v>
      </c>
      <c r="AY179" s="171" t="s">
        <v>121</v>
      </c>
    </row>
    <row r="180" spans="1:65" s="14" customFormat="1">
      <c r="B180" s="177"/>
      <c r="D180" s="158" t="s">
        <v>249</v>
      </c>
      <c r="E180" s="178" t="s">
        <v>3</v>
      </c>
      <c r="F180" s="179" t="s">
        <v>948</v>
      </c>
      <c r="H180" s="180">
        <v>2.6320000000000001</v>
      </c>
      <c r="I180" s="181"/>
      <c r="L180" s="177"/>
      <c r="M180" s="182"/>
      <c r="N180" s="183"/>
      <c r="O180" s="183"/>
      <c r="P180" s="183"/>
      <c r="Q180" s="183"/>
      <c r="R180" s="183"/>
      <c r="S180" s="183"/>
      <c r="T180" s="184"/>
      <c r="AT180" s="178" t="s">
        <v>249</v>
      </c>
      <c r="AU180" s="178" t="s">
        <v>79</v>
      </c>
      <c r="AV180" s="14" t="s">
        <v>79</v>
      </c>
      <c r="AW180" s="14" t="s">
        <v>32</v>
      </c>
      <c r="AX180" s="14" t="s">
        <v>77</v>
      </c>
      <c r="AY180" s="178" t="s">
        <v>121</v>
      </c>
    </row>
    <row r="181" spans="1:65" s="2" customFormat="1" ht="16.5" customHeight="1">
      <c r="A181" s="34"/>
      <c r="B181" s="144"/>
      <c r="C181" s="145" t="s">
        <v>205</v>
      </c>
      <c r="D181" s="145" t="s">
        <v>123</v>
      </c>
      <c r="E181" s="146" t="s">
        <v>954</v>
      </c>
      <c r="F181" s="147" t="s">
        <v>955</v>
      </c>
      <c r="G181" s="148" t="s">
        <v>243</v>
      </c>
      <c r="H181" s="149">
        <v>19.004999999999999</v>
      </c>
      <c r="I181" s="150"/>
      <c r="J181" s="151">
        <f>ROUND(I181*H181,2)</f>
        <v>0</v>
      </c>
      <c r="K181" s="147" t="s">
        <v>244</v>
      </c>
      <c r="L181" s="35"/>
      <c r="M181" s="152" t="s">
        <v>3</v>
      </c>
      <c r="N181" s="153" t="s">
        <v>41</v>
      </c>
      <c r="O181" s="55"/>
      <c r="P181" s="154">
        <f>O181*H181</f>
        <v>0</v>
      </c>
      <c r="Q181" s="154">
        <v>4.1259999999999998E-2</v>
      </c>
      <c r="R181" s="154">
        <f>Q181*H181</f>
        <v>0.78414629999999996</v>
      </c>
      <c r="S181" s="154">
        <v>0</v>
      </c>
      <c r="T181" s="15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56" t="s">
        <v>120</v>
      </c>
      <c r="AT181" s="156" t="s">
        <v>123</v>
      </c>
      <c r="AU181" s="156" t="s">
        <v>79</v>
      </c>
      <c r="AY181" s="19" t="s">
        <v>121</v>
      </c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19" t="s">
        <v>77</v>
      </c>
      <c r="BK181" s="157">
        <f>ROUND(I181*H181,2)</f>
        <v>0</v>
      </c>
      <c r="BL181" s="19" t="s">
        <v>120</v>
      </c>
      <c r="BM181" s="156" t="s">
        <v>956</v>
      </c>
    </row>
    <row r="182" spans="1:65" s="2" customFormat="1">
      <c r="A182" s="34"/>
      <c r="B182" s="35"/>
      <c r="C182" s="34"/>
      <c r="D182" s="158" t="s">
        <v>129</v>
      </c>
      <c r="E182" s="34"/>
      <c r="F182" s="159" t="s">
        <v>957</v>
      </c>
      <c r="G182" s="34"/>
      <c r="H182" s="34"/>
      <c r="I182" s="160"/>
      <c r="J182" s="34"/>
      <c r="K182" s="34"/>
      <c r="L182" s="35"/>
      <c r="M182" s="161"/>
      <c r="N182" s="162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129</v>
      </c>
      <c r="AU182" s="19" t="s">
        <v>79</v>
      </c>
    </row>
    <row r="183" spans="1:65" s="2" customFormat="1">
      <c r="A183" s="34"/>
      <c r="B183" s="35"/>
      <c r="C183" s="34"/>
      <c r="D183" s="168" t="s">
        <v>247</v>
      </c>
      <c r="E183" s="34"/>
      <c r="F183" s="169" t="s">
        <v>958</v>
      </c>
      <c r="G183" s="34"/>
      <c r="H183" s="34"/>
      <c r="I183" s="160"/>
      <c r="J183" s="34"/>
      <c r="K183" s="34"/>
      <c r="L183" s="35"/>
      <c r="M183" s="161"/>
      <c r="N183" s="162"/>
      <c r="O183" s="55"/>
      <c r="P183" s="55"/>
      <c r="Q183" s="55"/>
      <c r="R183" s="55"/>
      <c r="S183" s="55"/>
      <c r="T183" s="56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247</v>
      </c>
      <c r="AU183" s="19" t="s">
        <v>79</v>
      </c>
    </row>
    <row r="184" spans="1:65" s="14" customFormat="1">
      <c r="B184" s="177"/>
      <c r="D184" s="158" t="s">
        <v>249</v>
      </c>
      <c r="E184" s="178" t="s">
        <v>3</v>
      </c>
      <c r="F184" s="179" t="s">
        <v>959</v>
      </c>
      <c r="H184" s="180">
        <v>19.004999999999999</v>
      </c>
      <c r="I184" s="181"/>
      <c r="L184" s="177"/>
      <c r="M184" s="182"/>
      <c r="N184" s="183"/>
      <c r="O184" s="183"/>
      <c r="P184" s="183"/>
      <c r="Q184" s="183"/>
      <c r="R184" s="183"/>
      <c r="S184" s="183"/>
      <c r="T184" s="184"/>
      <c r="AT184" s="178" t="s">
        <v>249</v>
      </c>
      <c r="AU184" s="178" t="s">
        <v>79</v>
      </c>
      <c r="AV184" s="14" t="s">
        <v>79</v>
      </c>
      <c r="AW184" s="14" t="s">
        <v>32</v>
      </c>
      <c r="AX184" s="14" t="s">
        <v>77</v>
      </c>
      <c r="AY184" s="178" t="s">
        <v>121</v>
      </c>
    </row>
    <row r="185" spans="1:65" s="2" customFormat="1" ht="16.5" customHeight="1">
      <c r="A185" s="34"/>
      <c r="B185" s="144"/>
      <c r="C185" s="145" t="s">
        <v>210</v>
      </c>
      <c r="D185" s="145" t="s">
        <v>123</v>
      </c>
      <c r="E185" s="146" t="s">
        <v>960</v>
      </c>
      <c r="F185" s="147" t="s">
        <v>961</v>
      </c>
      <c r="G185" s="148" t="s">
        <v>243</v>
      </c>
      <c r="H185" s="149">
        <v>19.004999999999999</v>
      </c>
      <c r="I185" s="150"/>
      <c r="J185" s="151">
        <f>ROUND(I185*H185,2)</f>
        <v>0</v>
      </c>
      <c r="K185" s="147" t="s">
        <v>244</v>
      </c>
      <c r="L185" s="35"/>
      <c r="M185" s="152" t="s">
        <v>3</v>
      </c>
      <c r="N185" s="153" t="s">
        <v>41</v>
      </c>
      <c r="O185" s="55"/>
      <c r="P185" s="154">
        <f>O185*H185</f>
        <v>0</v>
      </c>
      <c r="Q185" s="154">
        <v>2.0000000000000002E-5</v>
      </c>
      <c r="R185" s="154">
        <f>Q185*H185</f>
        <v>3.8010000000000002E-4</v>
      </c>
      <c r="S185" s="154">
        <v>0</v>
      </c>
      <c r="T185" s="15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56" t="s">
        <v>120</v>
      </c>
      <c r="AT185" s="156" t="s">
        <v>123</v>
      </c>
      <c r="AU185" s="156" t="s">
        <v>79</v>
      </c>
      <c r="AY185" s="19" t="s">
        <v>121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9" t="s">
        <v>77</v>
      </c>
      <c r="BK185" s="157">
        <f>ROUND(I185*H185,2)</f>
        <v>0</v>
      </c>
      <c r="BL185" s="19" t="s">
        <v>120</v>
      </c>
      <c r="BM185" s="156" t="s">
        <v>962</v>
      </c>
    </row>
    <row r="186" spans="1:65" s="2" customFormat="1">
      <c r="A186" s="34"/>
      <c r="B186" s="35"/>
      <c r="C186" s="34"/>
      <c r="D186" s="158" t="s">
        <v>129</v>
      </c>
      <c r="E186" s="34"/>
      <c r="F186" s="159" t="s">
        <v>963</v>
      </c>
      <c r="G186" s="34"/>
      <c r="H186" s="34"/>
      <c r="I186" s="160"/>
      <c r="J186" s="34"/>
      <c r="K186" s="34"/>
      <c r="L186" s="35"/>
      <c r="M186" s="161"/>
      <c r="N186" s="162"/>
      <c r="O186" s="55"/>
      <c r="P186" s="55"/>
      <c r="Q186" s="55"/>
      <c r="R186" s="55"/>
      <c r="S186" s="55"/>
      <c r="T186" s="56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129</v>
      </c>
      <c r="AU186" s="19" t="s">
        <v>79</v>
      </c>
    </row>
    <row r="187" spans="1:65" s="2" customFormat="1">
      <c r="A187" s="34"/>
      <c r="B187" s="35"/>
      <c r="C187" s="34"/>
      <c r="D187" s="168" t="s">
        <v>247</v>
      </c>
      <c r="E187" s="34"/>
      <c r="F187" s="169" t="s">
        <v>964</v>
      </c>
      <c r="G187" s="34"/>
      <c r="H187" s="34"/>
      <c r="I187" s="160"/>
      <c r="J187" s="34"/>
      <c r="K187" s="34"/>
      <c r="L187" s="35"/>
      <c r="M187" s="161"/>
      <c r="N187" s="162"/>
      <c r="O187" s="55"/>
      <c r="P187" s="55"/>
      <c r="Q187" s="55"/>
      <c r="R187" s="55"/>
      <c r="S187" s="55"/>
      <c r="T187" s="56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9" t="s">
        <v>247</v>
      </c>
      <c r="AU187" s="19" t="s">
        <v>79</v>
      </c>
    </row>
    <row r="188" spans="1:65" s="2" customFormat="1" ht="16.5" customHeight="1">
      <c r="A188" s="34"/>
      <c r="B188" s="144"/>
      <c r="C188" s="145" t="s">
        <v>215</v>
      </c>
      <c r="D188" s="145" t="s">
        <v>123</v>
      </c>
      <c r="E188" s="146" t="s">
        <v>965</v>
      </c>
      <c r="F188" s="147" t="s">
        <v>966</v>
      </c>
      <c r="G188" s="148" t="s">
        <v>475</v>
      </c>
      <c r="H188" s="149">
        <v>0.16700000000000001</v>
      </c>
      <c r="I188" s="150"/>
      <c r="J188" s="151">
        <f>ROUND(I188*H188,2)</f>
        <v>0</v>
      </c>
      <c r="K188" s="147" t="s">
        <v>244</v>
      </c>
      <c r="L188" s="35"/>
      <c r="M188" s="152" t="s">
        <v>3</v>
      </c>
      <c r="N188" s="153" t="s">
        <v>41</v>
      </c>
      <c r="O188" s="55"/>
      <c r="P188" s="154">
        <f>O188*H188</f>
        <v>0</v>
      </c>
      <c r="Q188" s="154">
        <v>1.04877</v>
      </c>
      <c r="R188" s="154">
        <f>Q188*H188</f>
        <v>0.17514459000000002</v>
      </c>
      <c r="S188" s="154">
        <v>0</v>
      </c>
      <c r="T188" s="15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56" t="s">
        <v>120</v>
      </c>
      <c r="AT188" s="156" t="s">
        <v>123</v>
      </c>
      <c r="AU188" s="156" t="s">
        <v>79</v>
      </c>
      <c r="AY188" s="19" t="s">
        <v>121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9" t="s">
        <v>77</v>
      </c>
      <c r="BK188" s="157">
        <f>ROUND(I188*H188,2)</f>
        <v>0</v>
      </c>
      <c r="BL188" s="19" t="s">
        <v>120</v>
      </c>
      <c r="BM188" s="156" t="s">
        <v>967</v>
      </c>
    </row>
    <row r="189" spans="1:65" s="2" customFormat="1" ht="19.5">
      <c r="A189" s="34"/>
      <c r="B189" s="35"/>
      <c r="C189" s="34"/>
      <c r="D189" s="158" t="s">
        <v>129</v>
      </c>
      <c r="E189" s="34"/>
      <c r="F189" s="159" t="s">
        <v>968</v>
      </c>
      <c r="G189" s="34"/>
      <c r="H189" s="34"/>
      <c r="I189" s="160"/>
      <c r="J189" s="34"/>
      <c r="K189" s="34"/>
      <c r="L189" s="35"/>
      <c r="M189" s="161"/>
      <c r="N189" s="162"/>
      <c r="O189" s="55"/>
      <c r="P189" s="55"/>
      <c r="Q189" s="55"/>
      <c r="R189" s="55"/>
      <c r="S189" s="55"/>
      <c r="T189" s="56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129</v>
      </c>
      <c r="AU189" s="19" t="s">
        <v>79</v>
      </c>
    </row>
    <row r="190" spans="1:65" s="2" customFormat="1">
      <c r="A190" s="34"/>
      <c r="B190" s="35"/>
      <c r="C190" s="34"/>
      <c r="D190" s="168" t="s">
        <v>247</v>
      </c>
      <c r="E190" s="34"/>
      <c r="F190" s="169" t="s">
        <v>969</v>
      </c>
      <c r="G190" s="34"/>
      <c r="H190" s="34"/>
      <c r="I190" s="160"/>
      <c r="J190" s="34"/>
      <c r="K190" s="34"/>
      <c r="L190" s="35"/>
      <c r="M190" s="161"/>
      <c r="N190" s="162"/>
      <c r="O190" s="55"/>
      <c r="P190" s="55"/>
      <c r="Q190" s="55"/>
      <c r="R190" s="55"/>
      <c r="S190" s="55"/>
      <c r="T190" s="56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9" t="s">
        <v>247</v>
      </c>
      <c r="AU190" s="19" t="s">
        <v>79</v>
      </c>
    </row>
    <row r="191" spans="1:65" s="13" customFormat="1">
      <c r="B191" s="170"/>
      <c r="D191" s="158" t="s">
        <v>249</v>
      </c>
      <c r="E191" s="171" t="s">
        <v>3</v>
      </c>
      <c r="F191" s="172" t="s">
        <v>970</v>
      </c>
      <c r="H191" s="171" t="s">
        <v>3</v>
      </c>
      <c r="I191" s="173"/>
      <c r="L191" s="170"/>
      <c r="M191" s="174"/>
      <c r="N191" s="175"/>
      <c r="O191" s="175"/>
      <c r="P191" s="175"/>
      <c r="Q191" s="175"/>
      <c r="R191" s="175"/>
      <c r="S191" s="175"/>
      <c r="T191" s="176"/>
      <c r="AT191" s="171" t="s">
        <v>249</v>
      </c>
      <c r="AU191" s="171" t="s">
        <v>79</v>
      </c>
      <c r="AV191" s="13" t="s">
        <v>77</v>
      </c>
      <c r="AW191" s="13" t="s">
        <v>32</v>
      </c>
      <c r="AX191" s="13" t="s">
        <v>70</v>
      </c>
      <c r="AY191" s="171" t="s">
        <v>121</v>
      </c>
    </row>
    <row r="192" spans="1:65" s="14" customFormat="1">
      <c r="B192" s="177"/>
      <c r="D192" s="158" t="s">
        <v>249</v>
      </c>
      <c r="E192" s="178" t="s">
        <v>3</v>
      </c>
      <c r="F192" s="179" t="s">
        <v>971</v>
      </c>
      <c r="H192" s="180">
        <v>0.16700000000000001</v>
      </c>
      <c r="I192" s="181"/>
      <c r="L192" s="177"/>
      <c r="M192" s="182"/>
      <c r="N192" s="183"/>
      <c r="O192" s="183"/>
      <c r="P192" s="183"/>
      <c r="Q192" s="183"/>
      <c r="R192" s="183"/>
      <c r="S192" s="183"/>
      <c r="T192" s="184"/>
      <c r="AT192" s="178" t="s">
        <v>249</v>
      </c>
      <c r="AU192" s="178" t="s">
        <v>79</v>
      </c>
      <c r="AV192" s="14" t="s">
        <v>79</v>
      </c>
      <c r="AW192" s="14" t="s">
        <v>32</v>
      </c>
      <c r="AX192" s="14" t="s">
        <v>77</v>
      </c>
      <c r="AY192" s="178" t="s">
        <v>121</v>
      </c>
    </row>
    <row r="193" spans="1:65" s="2" customFormat="1" ht="16.5" customHeight="1">
      <c r="A193" s="34"/>
      <c r="B193" s="144"/>
      <c r="C193" s="145" t="s">
        <v>220</v>
      </c>
      <c r="D193" s="145" t="s">
        <v>123</v>
      </c>
      <c r="E193" s="146" t="s">
        <v>972</v>
      </c>
      <c r="F193" s="147" t="s">
        <v>973</v>
      </c>
      <c r="G193" s="148" t="s">
        <v>297</v>
      </c>
      <c r="H193" s="149">
        <v>3.1349999999999998</v>
      </c>
      <c r="I193" s="150"/>
      <c r="J193" s="151">
        <f>ROUND(I193*H193,2)</f>
        <v>0</v>
      </c>
      <c r="K193" s="147" t="s">
        <v>244</v>
      </c>
      <c r="L193" s="35"/>
      <c r="M193" s="152" t="s">
        <v>3</v>
      </c>
      <c r="N193" s="153" t="s">
        <v>41</v>
      </c>
      <c r="O193" s="55"/>
      <c r="P193" s="154">
        <f>O193*H193</f>
        <v>0</v>
      </c>
      <c r="Q193" s="154">
        <v>2.5020899999999999</v>
      </c>
      <c r="R193" s="154">
        <f>Q193*H193</f>
        <v>7.8440521499999996</v>
      </c>
      <c r="S193" s="154">
        <v>0</v>
      </c>
      <c r="T193" s="15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56" t="s">
        <v>120</v>
      </c>
      <c r="AT193" s="156" t="s">
        <v>123</v>
      </c>
      <c r="AU193" s="156" t="s">
        <v>79</v>
      </c>
      <c r="AY193" s="19" t="s">
        <v>121</v>
      </c>
      <c r="BE193" s="157">
        <f>IF(N193="základní",J193,0)</f>
        <v>0</v>
      </c>
      <c r="BF193" s="157">
        <f>IF(N193="snížená",J193,0)</f>
        <v>0</v>
      </c>
      <c r="BG193" s="157">
        <f>IF(N193="zákl. přenesená",J193,0)</f>
        <v>0</v>
      </c>
      <c r="BH193" s="157">
        <f>IF(N193="sníž. přenesená",J193,0)</f>
        <v>0</v>
      </c>
      <c r="BI193" s="157">
        <f>IF(N193="nulová",J193,0)</f>
        <v>0</v>
      </c>
      <c r="BJ193" s="19" t="s">
        <v>77</v>
      </c>
      <c r="BK193" s="157">
        <f>ROUND(I193*H193,2)</f>
        <v>0</v>
      </c>
      <c r="BL193" s="19" t="s">
        <v>120</v>
      </c>
      <c r="BM193" s="156" t="s">
        <v>974</v>
      </c>
    </row>
    <row r="194" spans="1:65" s="2" customFormat="1">
      <c r="A194" s="34"/>
      <c r="B194" s="35"/>
      <c r="C194" s="34"/>
      <c r="D194" s="158" t="s">
        <v>129</v>
      </c>
      <c r="E194" s="34"/>
      <c r="F194" s="159" t="s">
        <v>975</v>
      </c>
      <c r="G194" s="34"/>
      <c r="H194" s="34"/>
      <c r="I194" s="160"/>
      <c r="J194" s="34"/>
      <c r="K194" s="34"/>
      <c r="L194" s="35"/>
      <c r="M194" s="161"/>
      <c r="N194" s="162"/>
      <c r="O194" s="55"/>
      <c r="P194" s="55"/>
      <c r="Q194" s="55"/>
      <c r="R194" s="55"/>
      <c r="S194" s="55"/>
      <c r="T194" s="56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9" t="s">
        <v>129</v>
      </c>
      <c r="AU194" s="19" t="s">
        <v>79</v>
      </c>
    </row>
    <row r="195" spans="1:65" s="2" customFormat="1">
      <c r="A195" s="34"/>
      <c r="B195" s="35"/>
      <c r="C195" s="34"/>
      <c r="D195" s="168" t="s">
        <v>247</v>
      </c>
      <c r="E195" s="34"/>
      <c r="F195" s="169" t="s">
        <v>976</v>
      </c>
      <c r="G195" s="34"/>
      <c r="H195" s="34"/>
      <c r="I195" s="160"/>
      <c r="J195" s="34"/>
      <c r="K195" s="34"/>
      <c r="L195" s="35"/>
      <c r="M195" s="161"/>
      <c r="N195" s="162"/>
      <c r="O195" s="55"/>
      <c r="P195" s="55"/>
      <c r="Q195" s="55"/>
      <c r="R195" s="55"/>
      <c r="S195" s="55"/>
      <c r="T195" s="56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247</v>
      </c>
      <c r="AU195" s="19" t="s">
        <v>79</v>
      </c>
    </row>
    <row r="196" spans="1:65" s="13" customFormat="1">
      <c r="B196" s="170"/>
      <c r="D196" s="158" t="s">
        <v>249</v>
      </c>
      <c r="E196" s="171" t="s">
        <v>3</v>
      </c>
      <c r="F196" s="172" t="s">
        <v>977</v>
      </c>
      <c r="H196" s="171" t="s">
        <v>3</v>
      </c>
      <c r="I196" s="173"/>
      <c r="L196" s="170"/>
      <c r="M196" s="174"/>
      <c r="N196" s="175"/>
      <c r="O196" s="175"/>
      <c r="P196" s="175"/>
      <c r="Q196" s="175"/>
      <c r="R196" s="175"/>
      <c r="S196" s="175"/>
      <c r="T196" s="176"/>
      <c r="AT196" s="171" t="s">
        <v>249</v>
      </c>
      <c r="AU196" s="171" t="s">
        <v>79</v>
      </c>
      <c r="AV196" s="13" t="s">
        <v>77</v>
      </c>
      <c r="AW196" s="13" t="s">
        <v>32</v>
      </c>
      <c r="AX196" s="13" t="s">
        <v>70</v>
      </c>
      <c r="AY196" s="171" t="s">
        <v>121</v>
      </c>
    </row>
    <row r="197" spans="1:65" s="13" customFormat="1">
      <c r="B197" s="170"/>
      <c r="D197" s="158" t="s">
        <v>249</v>
      </c>
      <c r="E197" s="171" t="s">
        <v>3</v>
      </c>
      <c r="F197" s="172" t="s">
        <v>978</v>
      </c>
      <c r="H197" s="171" t="s">
        <v>3</v>
      </c>
      <c r="I197" s="173"/>
      <c r="L197" s="170"/>
      <c r="M197" s="174"/>
      <c r="N197" s="175"/>
      <c r="O197" s="175"/>
      <c r="P197" s="175"/>
      <c r="Q197" s="175"/>
      <c r="R197" s="175"/>
      <c r="S197" s="175"/>
      <c r="T197" s="176"/>
      <c r="AT197" s="171" t="s">
        <v>249</v>
      </c>
      <c r="AU197" s="171" t="s">
        <v>79</v>
      </c>
      <c r="AV197" s="13" t="s">
        <v>77</v>
      </c>
      <c r="AW197" s="13" t="s">
        <v>32</v>
      </c>
      <c r="AX197" s="13" t="s">
        <v>70</v>
      </c>
      <c r="AY197" s="171" t="s">
        <v>121</v>
      </c>
    </row>
    <row r="198" spans="1:65" s="13" customFormat="1">
      <c r="B198" s="170"/>
      <c r="D198" s="158" t="s">
        <v>249</v>
      </c>
      <c r="E198" s="171" t="s">
        <v>3</v>
      </c>
      <c r="F198" s="172" t="s">
        <v>979</v>
      </c>
      <c r="H198" s="171" t="s">
        <v>3</v>
      </c>
      <c r="I198" s="173"/>
      <c r="L198" s="170"/>
      <c r="M198" s="174"/>
      <c r="N198" s="175"/>
      <c r="O198" s="175"/>
      <c r="P198" s="175"/>
      <c r="Q198" s="175"/>
      <c r="R198" s="175"/>
      <c r="S198" s="175"/>
      <c r="T198" s="176"/>
      <c r="AT198" s="171" t="s">
        <v>249</v>
      </c>
      <c r="AU198" s="171" t="s">
        <v>79</v>
      </c>
      <c r="AV198" s="13" t="s">
        <v>77</v>
      </c>
      <c r="AW198" s="13" t="s">
        <v>32</v>
      </c>
      <c r="AX198" s="13" t="s">
        <v>70</v>
      </c>
      <c r="AY198" s="171" t="s">
        <v>121</v>
      </c>
    </row>
    <row r="199" spans="1:65" s="13" customFormat="1">
      <c r="B199" s="170"/>
      <c r="D199" s="158" t="s">
        <v>249</v>
      </c>
      <c r="E199" s="171" t="s">
        <v>3</v>
      </c>
      <c r="F199" s="172" t="s">
        <v>980</v>
      </c>
      <c r="H199" s="171" t="s">
        <v>3</v>
      </c>
      <c r="I199" s="173"/>
      <c r="L199" s="170"/>
      <c r="M199" s="174"/>
      <c r="N199" s="175"/>
      <c r="O199" s="175"/>
      <c r="P199" s="175"/>
      <c r="Q199" s="175"/>
      <c r="R199" s="175"/>
      <c r="S199" s="175"/>
      <c r="T199" s="176"/>
      <c r="AT199" s="171" t="s">
        <v>249</v>
      </c>
      <c r="AU199" s="171" t="s">
        <v>79</v>
      </c>
      <c r="AV199" s="13" t="s">
        <v>77</v>
      </c>
      <c r="AW199" s="13" t="s">
        <v>32</v>
      </c>
      <c r="AX199" s="13" t="s">
        <v>70</v>
      </c>
      <c r="AY199" s="171" t="s">
        <v>121</v>
      </c>
    </row>
    <row r="200" spans="1:65" s="14" customFormat="1">
      <c r="B200" s="177"/>
      <c r="D200" s="158" t="s">
        <v>249</v>
      </c>
      <c r="E200" s="178" t="s">
        <v>3</v>
      </c>
      <c r="F200" s="179" t="s">
        <v>981</v>
      </c>
      <c r="H200" s="180">
        <v>1.4850000000000001</v>
      </c>
      <c r="I200" s="181"/>
      <c r="L200" s="177"/>
      <c r="M200" s="182"/>
      <c r="N200" s="183"/>
      <c r="O200" s="183"/>
      <c r="P200" s="183"/>
      <c r="Q200" s="183"/>
      <c r="R200" s="183"/>
      <c r="S200" s="183"/>
      <c r="T200" s="184"/>
      <c r="AT200" s="178" t="s">
        <v>249</v>
      </c>
      <c r="AU200" s="178" t="s">
        <v>79</v>
      </c>
      <c r="AV200" s="14" t="s">
        <v>79</v>
      </c>
      <c r="AW200" s="14" t="s">
        <v>32</v>
      </c>
      <c r="AX200" s="14" t="s">
        <v>70</v>
      </c>
      <c r="AY200" s="178" t="s">
        <v>121</v>
      </c>
    </row>
    <row r="201" spans="1:65" s="13" customFormat="1">
      <c r="B201" s="170"/>
      <c r="D201" s="158" t="s">
        <v>249</v>
      </c>
      <c r="E201" s="171" t="s">
        <v>3</v>
      </c>
      <c r="F201" s="172" t="s">
        <v>982</v>
      </c>
      <c r="H201" s="171" t="s">
        <v>3</v>
      </c>
      <c r="I201" s="173"/>
      <c r="L201" s="170"/>
      <c r="M201" s="174"/>
      <c r="N201" s="175"/>
      <c r="O201" s="175"/>
      <c r="P201" s="175"/>
      <c r="Q201" s="175"/>
      <c r="R201" s="175"/>
      <c r="S201" s="175"/>
      <c r="T201" s="176"/>
      <c r="AT201" s="171" t="s">
        <v>249</v>
      </c>
      <c r="AU201" s="171" t="s">
        <v>79</v>
      </c>
      <c r="AV201" s="13" t="s">
        <v>77</v>
      </c>
      <c r="AW201" s="13" t="s">
        <v>32</v>
      </c>
      <c r="AX201" s="13" t="s">
        <v>70</v>
      </c>
      <c r="AY201" s="171" t="s">
        <v>121</v>
      </c>
    </row>
    <row r="202" spans="1:65" s="13" customFormat="1">
      <c r="B202" s="170"/>
      <c r="D202" s="158" t="s">
        <v>249</v>
      </c>
      <c r="E202" s="171" t="s">
        <v>3</v>
      </c>
      <c r="F202" s="172" t="s">
        <v>983</v>
      </c>
      <c r="H202" s="171" t="s">
        <v>3</v>
      </c>
      <c r="I202" s="173"/>
      <c r="L202" s="170"/>
      <c r="M202" s="174"/>
      <c r="N202" s="175"/>
      <c r="O202" s="175"/>
      <c r="P202" s="175"/>
      <c r="Q202" s="175"/>
      <c r="R202" s="175"/>
      <c r="S202" s="175"/>
      <c r="T202" s="176"/>
      <c r="AT202" s="171" t="s">
        <v>249</v>
      </c>
      <c r="AU202" s="171" t="s">
        <v>79</v>
      </c>
      <c r="AV202" s="13" t="s">
        <v>77</v>
      </c>
      <c r="AW202" s="13" t="s">
        <v>32</v>
      </c>
      <c r="AX202" s="13" t="s">
        <v>70</v>
      </c>
      <c r="AY202" s="171" t="s">
        <v>121</v>
      </c>
    </row>
    <row r="203" spans="1:65" s="14" customFormat="1">
      <c r="B203" s="177"/>
      <c r="D203" s="158" t="s">
        <v>249</v>
      </c>
      <c r="E203" s="178" t="s">
        <v>3</v>
      </c>
      <c r="F203" s="179" t="s">
        <v>984</v>
      </c>
      <c r="H203" s="180">
        <v>1.65</v>
      </c>
      <c r="I203" s="181"/>
      <c r="L203" s="177"/>
      <c r="M203" s="182"/>
      <c r="N203" s="183"/>
      <c r="O203" s="183"/>
      <c r="P203" s="183"/>
      <c r="Q203" s="183"/>
      <c r="R203" s="183"/>
      <c r="S203" s="183"/>
      <c r="T203" s="184"/>
      <c r="AT203" s="178" t="s">
        <v>249</v>
      </c>
      <c r="AU203" s="178" t="s">
        <v>79</v>
      </c>
      <c r="AV203" s="14" t="s">
        <v>79</v>
      </c>
      <c r="AW203" s="14" t="s">
        <v>32</v>
      </c>
      <c r="AX203" s="14" t="s">
        <v>70</v>
      </c>
      <c r="AY203" s="178" t="s">
        <v>121</v>
      </c>
    </row>
    <row r="204" spans="1:65" s="15" customFormat="1">
      <c r="B204" s="185"/>
      <c r="D204" s="158" t="s">
        <v>249</v>
      </c>
      <c r="E204" s="186" t="s">
        <v>3</v>
      </c>
      <c r="F204" s="187" t="s">
        <v>253</v>
      </c>
      <c r="H204" s="188">
        <v>3.1349999999999998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249</v>
      </c>
      <c r="AU204" s="186" t="s">
        <v>79</v>
      </c>
      <c r="AV204" s="15" t="s">
        <v>120</v>
      </c>
      <c r="AW204" s="15" t="s">
        <v>32</v>
      </c>
      <c r="AX204" s="15" t="s">
        <v>77</v>
      </c>
      <c r="AY204" s="186" t="s">
        <v>121</v>
      </c>
    </row>
    <row r="205" spans="1:65" s="2" customFormat="1" ht="24.2" customHeight="1">
      <c r="A205" s="34"/>
      <c r="B205" s="144"/>
      <c r="C205" s="145" t="s">
        <v>8</v>
      </c>
      <c r="D205" s="145" t="s">
        <v>123</v>
      </c>
      <c r="E205" s="146" t="s">
        <v>985</v>
      </c>
      <c r="F205" s="147" t="s">
        <v>986</v>
      </c>
      <c r="G205" s="148" t="s">
        <v>297</v>
      </c>
      <c r="H205" s="149">
        <v>3.1349999999999998</v>
      </c>
      <c r="I205" s="150"/>
      <c r="J205" s="151">
        <f>ROUND(I205*H205,2)</f>
        <v>0</v>
      </c>
      <c r="K205" s="147" t="s">
        <v>244</v>
      </c>
      <c r="L205" s="35"/>
      <c r="M205" s="152" t="s">
        <v>3</v>
      </c>
      <c r="N205" s="153" t="s">
        <v>41</v>
      </c>
      <c r="O205" s="55"/>
      <c r="P205" s="154">
        <f>O205*H205</f>
        <v>0</v>
      </c>
      <c r="Q205" s="154">
        <v>4.8579999999999998E-2</v>
      </c>
      <c r="R205" s="154">
        <f>Q205*H205</f>
        <v>0.1522983</v>
      </c>
      <c r="S205" s="154">
        <v>0</v>
      </c>
      <c r="T205" s="15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56" t="s">
        <v>120</v>
      </c>
      <c r="AT205" s="156" t="s">
        <v>123</v>
      </c>
      <c r="AU205" s="156" t="s">
        <v>79</v>
      </c>
      <c r="AY205" s="19" t="s">
        <v>121</v>
      </c>
      <c r="BE205" s="157">
        <f>IF(N205="základní",J205,0)</f>
        <v>0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9" t="s">
        <v>77</v>
      </c>
      <c r="BK205" s="157">
        <f>ROUND(I205*H205,2)</f>
        <v>0</v>
      </c>
      <c r="BL205" s="19" t="s">
        <v>120</v>
      </c>
      <c r="BM205" s="156" t="s">
        <v>987</v>
      </c>
    </row>
    <row r="206" spans="1:65" s="2" customFormat="1" ht="19.5">
      <c r="A206" s="34"/>
      <c r="B206" s="35"/>
      <c r="C206" s="34"/>
      <c r="D206" s="158" t="s">
        <v>129</v>
      </c>
      <c r="E206" s="34"/>
      <c r="F206" s="159" t="s">
        <v>988</v>
      </c>
      <c r="G206" s="34"/>
      <c r="H206" s="34"/>
      <c r="I206" s="160"/>
      <c r="J206" s="34"/>
      <c r="K206" s="34"/>
      <c r="L206" s="35"/>
      <c r="M206" s="161"/>
      <c r="N206" s="162"/>
      <c r="O206" s="55"/>
      <c r="P206" s="55"/>
      <c r="Q206" s="55"/>
      <c r="R206" s="55"/>
      <c r="S206" s="55"/>
      <c r="T206" s="56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129</v>
      </c>
      <c r="AU206" s="19" t="s">
        <v>79</v>
      </c>
    </row>
    <row r="207" spans="1:65" s="2" customFormat="1">
      <c r="A207" s="34"/>
      <c r="B207" s="35"/>
      <c r="C207" s="34"/>
      <c r="D207" s="168" t="s">
        <v>247</v>
      </c>
      <c r="E207" s="34"/>
      <c r="F207" s="169" t="s">
        <v>989</v>
      </c>
      <c r="G207" s="34"/>
      <c r="H207" s="34"/>
      <c r="I207" s="160"/>
      <c r="J207" s="34"/>
      <c r="K207" s="34"/>
      <c r="L207" s="35"/>
      <c r="M207" s="161"/>
      <c r="N207" s="162"/>
      <c r="O207" s="55"/>
      <c r="P207" s="55"/>
      <c r="Q207" s="55"/>
      <c r="R207" s="55"/>
      <c r="S207" s="55"/>
      <c r="T207" s="56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247</v>
      </c>
      <c r="AU207" s="19" t="s">
        <v>79</v>
      </c>
    </row>
    <row r="208" spans="1:65" s="13" customFormat="1">
      <c r="B208" s="170"/>
      <c r="D208" s="158" t="s">
        <v>249</v>
      </c>
      <c r="E208" s="171" t="s">
        <v>3</v>
      </c>
      <c r="F208" s="172" t="s">
        <v>977</v>
      </c>
      <c r="H208" s="171" t="s">
        <v>3</v>
      </c>
      <c r="I208" s="173"/>
      <c r="L208" s="170"/>
      <c r="M208" s="174"/>
      <c r="N208" s="175"/>
      <c r="O208" s="175"/>
      <c r="P208" s="175"/>
      <c r="Q208" s="175"/>
      <c r="R208" s="175"/>
      <c r="S208" s="175"/>
      <c r="T208" s="176"/>
      <c r="AT208" s="171" t="s">
        <v>249</v>
      </c>
      <c r="AU208" s="171" t="s">
        <v>79</v>
      </c>
      <c r="AV208" s="13" t="s">
        <v>77</v>
      </c>
      <c r="AW208" s="13" t="s">
        <v>32</v>
      </c>
      <c r="AX208" s="13" t="s">
        <v>70</v>
      </c>
      <c r="AY208" s="171" t="s">
        <v>121</v>
      </c>
    </row>
    <row r="209" spans="1:65" s="13" customFormat="1">
      <c r="B209" s="170"/>
      <c r="D209" s="158" t="s">
        <v>249</v>
      </c>
      <c r="E209" s="171" t="s">
        <v>3</v>
      </c>
      <c r="F209" s="172" t="s">
        <v>978</v>
      </c>
      <c r="H209" s="171" t="s">
        <v>3</v>
      </c>
      <c r="I209" s="173"/>
      <c r="L209" s="170"/>
      <c r="M209" s="174"/>
      <c r="N209" s="175"/>
      <c r="O209" s="175"/>
      <c r="P209" s="175"/>
      <c r="Q209" s="175"/>
      <c r="R209" s="175"/>
      <c r="S209" s="175"/>
      <c r="T209" s="176"/>
      <c r="AT209" s="171" t="s">
        <v>249</v>
      </c>
      <c r="AU209" s="171" t="s">
        <v>79</v>
      </c>
      <c r="AV209" s="13" t="s">
        <v>77</v>
      </c>
      <c r="AW209" s="13" t="s">
        <v>32</v>
      </c>
      <c r="AX209" s="13" t="s">
        <v>70</v>
      </c>
      <c r="AY209" s="171" t="s">
        <v>121</v>
      </c>
    </row>
    <row r="210" spans="1:65" s="13" customFormat="1">
      <c r="B210" s="170"/>
      <c r="D210" s="158" t="s">
        <v>249</v>
      </c>
      <c r="E210" s="171" t="s">
        <v>3</v>
      </c>
      <c r="F210" s="172" t="s">
        <v>979</v>
      </c>
      <c r="H210" s="171" t="s">
        <v>3</v>
      </c>
      <c r="I210" s="173"/>
      <c r="L210" s="170"/>
      <c r="M210" s="174"/>
      <c r="N210" s="175"/>
      <c r="O210" s="175"/>
      <c r="P210" s="175"/>
      <c r="Q210" s="175"/>
      <c r="R210" s="175"/>
      <c r="S210" s="175"/>
      <c r="T210" s="176"/>
      <c r="AT210" s="171" t="s">
        <v>249</v>
      </c>
      <c r="AU210" s="171" t="s">
        <v>79</v>
      </c>
      <c r="AV210" s="13" t="s">
        <v>77</v>
      </c>
      <c r="AW210" s="13" t="s">
        <v>32</v>
      </c>
      <c r="AX210" s="13" t="s">
        <v>70</v>
      </c>
      <c r="AY210" s="171" t="s">
        <v>121</v>
      </c>
    </row>
    <row r="211" spans="1:65" s="13" customFormat="1">
      <c r="B211" s="170"/>
      <c r="D211" s="158" t="s">
        <v>249</v>
      </c>
      <c r="E211" s="171" t="s">
        <v>3</v>
      </c>
      <c r="F211" s="172" t="s">
        <v>980</v>
      </c>
      <c r="H211" s="171" t="s">
        <v>3</v>
      </c>
      <c r="I211" s="173"/>
      <c r="L211" s="170"/>
      <c r="M211" s="174"/>
      <c r="N211" s="175"/>
      <c r="O211" s="175"/>
      <c r="P211" s="175"/>
      <c r="Q211" s="175"/>
      <c r="R211" s="175"/>
      <c r="S211" s="175"/>
      <c r="T211" s="176"/>
      <c r="AT211" s="171" t="s">
        <v>249</v>
      </c>
      <c r="AU211" s="171" t="s">
        <v>79</v>
      </c>
      <c r="AV211" s="13" t="s">
        <v>77</v>
      </c>
      <c r="AW211" s="13" t="s">
        <v>32</v>
      </c>
      <c r="AX211" s="13" t="s">
        <v>70</v>
      </c>
      <c r="AY211" s="171" t="s">
        <v>121</v>
      </c>
    </row>
    <row r="212" spans="1:65" s="14" customFormat="1">
      <c r="B212" s="177"/>
      <c r="D212" s="158" t="s">
        <v>249</v>
      </c>
      <c r="E212" s="178" t="s">
        <v>3</v>
      </c>
      <c r="F212" s="179" t="s">
        <v>981</v>
      </c>
      <c r="H212" s="180">
        <v>1.4850000000000001</v>
      </c>
      <c r="I212" s="181"/>
      <c r="L212" s="177"/>
      <c r="M212" s="182"/>
      <c r="N212" s="183"/>
      <c r="O212" s="183"/>
      <c r="P212" s="183"/>
      <c r="Q212" s="183"/>
      <c r="R212" s="183"/>
      <c r="S212" s="183"/>
      <c r="T212" s="184"/>
      <c r="AT212" s="178" t="s">
        <v>249</v>
      </c>
      <c r="AU212" s="178" t="s">
        <v>79</v>
      </c>
      <c r="AV212" s="14" t="s">
        <v>79</v>
      </c>
      <c r="AW212" s="14" t="s">
        <v>32</v>
      </c>
      <c r="AX212" s="14" t="s">
        <v>70</v>
      </c>
      <c r="AY212" s="178" t="s">
        <v>121</v>
      </c>
    </row>
    <row r="213" spans="1:65" s="13" customFormat="1">
      <c r="B213" s="170"/>
      <c r="D213" s="158" t="s">
        <v>249</v>
      </c>
      <c r="E213" s="171" t="s">
        <v>3</v>
      </c>
      <c r="F213" s="172" t="s">
        <v>982</v>
      </c>
      <c r="H213" s="171" t="s">
        <v>3</v>
      </c>
      <c r="I213" s="173"/>
      <c r="L213" s="170"/>
      <c r="M213" s="174"/>
      <c r="N213" s="175"/>
      <c r="O213" s="175"/>
      <c r="P213" s="175"/>
      <c r="Q213" s="175"/>
      <c r="R213" s="175"/>
      <c r="S213" s="175"/>
      <c r="T213" s="176"/>
      <c r="AT213" s="171" t="s">
        <v>249</v>
      </c>
      <c r="AU213" s="171" t="s">
        <v>79</v>
      </c>
      <c r="AV213" s="13" t="s">
        <v>77</v>
      </c>
      <c r="AW213" s="13" t="s">
        <v>32</v>
      </c>
      <c r="AX213" s="13" t="s">
        <v>70</v>
      </c>
      <c r="AY213" s="171" t="s">
        <v>121</v>
      </c>
    </row>
    <row r="214" spans="1:65" s="13" customFormat="1">
      <c r="B214" s="170"/>
      <c r="D214" s="158" t="s">
        <v>249</v>
      </c>
      <c r="E214" s="171" t="s">
        <v>3</v>
      </c>
      <c r="F214" s="172" t="s">
        <v>983</v>
      </c>
      <c r="H214" s="171" t="s">
        <v>3</v>
      </c>
      <c r="I214" s="173"/>
      <c r="L214" s="170"/>
      <c r="M214" s="174"/>
      <c r="N214" s="175"/>
      <c r="O214" s="175"/>
      <c r="P214" s="175"/>
      <c r="Q214" s="175"/>
      <c r="R214" s="175"/>
      <c r="S214" s="175"/>
      <c r="T214" s="176"/>
      <c r="AT214" s="171" t="s">
        <v>249</v>
      </c>
      <c r="AU214" s="171" t="s">
        <v>79</v>
      </c>
      <c r="AV214" s="13" t="s">
        <v>77</v>
      </c>
      <c r="AW214" s="13" t="s">
        <v>32</v>
      </c>
      <c r="AX214" s="13" t="s">
        <v>70</v>
      </c>
      <c r="AY214" s="171" t="s">
        <v>121</v>
      </c>
    </row>
    <row r="215" spans="1:65" s="14" customFormat="1">
      <c r="B215" s="177"/>
      <c r="D215" s="158" t="s">
        <v>249</v>
      </c>
      <c r="E215" s="178" t="s">
        <v>3</v>
      </c>
      <c r="F215" s="179" t="s">
        <v>984</v>
      </c>
      <c r="H215" s="180">
        <v>1.65</v>
      </c>
      <c r="I215" s="181"/>
      <c r="L215" s="177"/>
      <c r="M215" s="182"/>
      <c r="N215" s="183"/>
      <c r="O215" s="183"/>
      <c r="P215" s="183"/>
      <c r="Q215" s="183"/>
      <c r="R215" s="183"/>
      <c r="S215" s="183"/>
      <c r="T215" s="184"/>
      <c r="AT215" s="178" t="s">
        <v>249</v>
      </c>
      <c r="AU215" s="178" t="s">
        <v>79</v>
      </c>
      <c r="AV215" s="14" t="s">
        <v>79</v>
      </c>
      <c r="AW215" s="14" t="s">
        <v>32</v>
      </c>
      <c r="AX215" s="14" t="s">
        <v>70</v>
      </c>
      <c r="AY215" s="178" t="s">
        <v>121</v>
      </c>
    </row>
    <row r="216" spans="1:65" s="15" customFormat="1">
      <c r="B216" s="185"/>
      <c r="D216" s="158" t="s">
        <v>249</v>
      </c>
      <c r="E216" s="186" t="s">
        <v>3</v>
      </c>
      <c r="F216" s="187" t="s">
        <v>253</v>
      </c>
      <c r="H216" s="188">
        <v>3.1349999999999998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249</v>
      </c>
      <c r="AU216" s="186" t="s">
        <v>79</v>
      </c>
      <c r="AV216" s="15" t="s">
        <v>120</v>
      </c>
      <c r="AW216" s="15" t="s">
        <v>32</v>
      </c>
      <c r="AX216" s="15" t="s">
        <v>77</v>
      </c>
      <c r="AY216" s="186" t="s">
        <v>121</v>
      </c>
    </row>
    <row r="217" spans="1:65" s="2" customFormat="1" ht="33" customHeight="1">
      <c r="A217" s="34"/>
      <c r="B217" s="144"/>
      <c r="C217" s="145" t="s">
        <v>229</v>
      </c>
      <c r="D217" s="145" t="s">
        <v>123</v>
      </c>
      <c r="E217" s="146" t="s">
        <v>990</v>
      </c>
      <c r="F217" s="147" t="s">
        <v>991</v>
      </c>
      <c r="G217" s="148" t="s">
        <v>243</v>
      </c>
      <c r="H217" s="149">
        <v>73.929000000000002</v>
      </c>
      <c r="I217" s="150"/>
      <c r="J217" s="151">
        <f>ROUND(I217*H217,2)</f>
        <v>0</v>
      </c>
      <c r="K217" s="147" t="s">
        <v>244</v>
      </c>
      <c r="L217" s="35"/>
      <c r="M217" s="152" t="s">
        <v>3</v>
      </c>
      <c r="N217" s="153" t="s">
        <v>41</v>
      </c>
      <c r="O217" s="55"/>
      <c r="P217" s="154">
        <f>O217*H217</f>
        <v>0</v>
      </c>
      <c r="Q217" s="154">
        <v>3.5899999999999999E-3</v>
      </c>
      <c r="R217" s="154">
        <f>Q217*H217</f>
        <v>0.26540511</v>
      </c>
      <c r="S217" s="154">
        <v>0</v>
      </c>
      <c r="T217" s="15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56" t="s">
        <v>120</v>
      </c>
      <c r="AT217" s="156" t="s">
        <v>123</v>
      </c>
      <c r="AU217" s="156" t="s">
        <v>79</v>
      </c>
      <c r="AY217" s="19" t="s">
        <v>121</v>
      </c>
      <c r="BE217" s="157">
        <f>IF(N217="základní",J217,0)</f>
        <v>0</v>
      </c>
      <c r="BF217" s="157">
        <f>IF(N217="snížená",J217,0)</f>
        <v>0</v>
      </c>
      <c r="BG217" s="157">
        <f>IF(N217="zákl. přenesená",J217,0)</f>
        <v>0</v>
      </c>
      <c r="BH217" s="157">
        <f>IF(N217="sníž. přenesená",J217,0)</f>
        <v>0</v>
      </c>
      <c r="BI217" s="157">
        <f>IF(N217="nulová",J217,0)</f>
        <v>0</v>
      </c>
      <c r="BJ217" s="19" t="s">
        <v>77</v>
      </c>
      <c r="BK217" s="157">
        <f>ROUND(I217*H217,2)</f>
        <v>0</v>
      </c>
      <c r="BL217" s="19" t="s">
        <v>120</v>
      </c>
      <c r="BM217" s="156" t="s">
        <v>992</v>
      </c>
    </row>
    <row r="218" spans="1:65" s="2" customFormat="1" ht="19.5">
      <c r="A218" s="34"/>
      <c r="B218" s="35"/>
      <c r="C218" s="34"/>
      <c r="D218" s="158" t="s">
        <v>129</v>
      </c>
      <c r="E218" s="34"/>
      <c r="F218" s="159" t="s">
        <v>993</v>
      </c>
      <c r="G218" s="34"/>
      <c r="H218" s="34"/>
      <c r="I218" s="160"/>
      <c r="J218" s="34"/>
      <c r="K218" s="34"/>
      <c r="L218" s="35"/>
      <c r="M218" s="161"/>
      <c r="N218" s="162"/>
      <c r="O218" s="55"/>
      <c r="P218" s="55"/>
      <c r="Q218" s="55"/>
      <c r="R218" s="55"/>
      <c r="S218" s="55"/>
      <c r="T218" s="56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9" t="s">
        <v>129</v>
      </c>
      <c r="AU218" s="19" t="s">
        <v>79</v>
      </c>
    </row>
    <row r="219" spans="1:65" s="2" customFormat="1">
      <c r="A219" s="34"/>
      <c r="B219" s="35"/>
      <c r="C219" s="34"/>
      <c r="D219" s="168" t="s">
        <v>247</v>
      </c>
      <c r="E219" s="34"/>
      <c r="F219" s="169" t="s">
        <v>994</v>
      </c>
      <c r="G219" s="34"/>
      <c r="H219" s="34"/>
      <c r="I219" s="160"/>
      <c r="J219" s="34"/>
      <c r="K219" s="34"/>
      <c r="L219" s="35"/>
      <c r="M219" s="161"/>
      <c r="N219" s="162"/>
      <c r="O219" s="55"/>
      <c r="P219" s="55"/>
      <c r="Q219" s="55"/>
      <c r="R219" s="55"/>
      <c r="S219" s="55"/>
      <c r="T219" s="56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9" t="s">
        <v>247</v>
      </c>
      <c r="AU219" s="19" t="s">
        <v>79</v>
      </c>
    </row>
    <row r="220" spans="1:65" s="13" customFormat="1">
      <c r="B220" s="170"/>
      <c r="D220" s="158" t="s">
        <v>249</v>
      </c>
      <c r="E220" s="171" t="s">
        <v>3</v>
      </c>
      <c r="F220" s="172" t="s">
        <v>995</v>
      </c>
      <c r="H220" s="171" t="s">
        <v>3</v>
      </c>
      <c r="I220" s="173"/>
      <c r="L220" s="170"/>
      <c r="M220" s="174"/>
      <c r="N220" s="175"/>
      <c r="O220" s="175"/>
      <c r="P220" s="175"/>
      <c r="Q220" s="175"/>
      <c r="R220" s="175"/>
      <c r="S220" s="175"/>
      <c r="T220" s="176"/>
      <c r="AT220" s="171" t="s">
        <v>249</v>
      </c>
      <c r="AU220" s="171" t="s">
        <v>79</v>
      </c>
      <c r="AV220" s="13" t="s">
        <v>77</v>
      </c>
      <c r="AW220" s="13" t="s">
        <v>32</v>
      </c>
      <c r="AX220" s="13" t="s">
        <v>70</v>
      </c>
      <c r="AY220" s="171" t="s">
        <v>121</v>
      </c>
    </row>
    <row r="221" spans="1:65" s="14" customFormat="1">
      <c r="B221" s="177"/>
      <c r="D221" s="158" t="s">
        <v>249</v>
      </c>
      <c r="E221" s="178" t="s">
        <v>3</v>
      </c>
      <c r="F221" s="179" t="s">
        <v>996</v>
      </c>
      <c r="H221" s="180">
        <v>15.68</v>
      </c>
      <c r="I221" s="181"/>
      <c r="L221" s="177"/>
      <c r="M221" s="182"/>
      <c r="N221" s="183"/>
      <c r="O221" s="183"/>
      <c r="P221" s="183"/>
      <c r="Q221" s="183"/>
      <c r="R221" s="183"/>
      <c r="S221" s="183"/>
      <c r="T221" s="184"/>
      <c r="AT221" s="178" t="s">
        <v>249</v>
      </c>
      <c r="AU221" s="178" t="s">
        <v>79</v>
      </c>
      <c r="AV221" s="14" t="s">
        <v>79</v>
      </c>
      <c r="AW221" s="14" t="s">
        <v>32</v>
      </c>
      <c r="AX221" s="14" t="s">
        <v>70</v>
      </c>
      <c r="AY221" s="178" t="s">
        <v>121</v>
      </c>
    </row>
    <row r="222" spans="1:65" s="13" customFormat="1">
      <c r="B222" s="170"/>
      <c r="D222" s="158" t="s">
        <v>249</v>
      </c>
      <c r="E222" s="171" t="s">
        <v>3</v>
      </c>
      <c r="F222" s="172" t="s">
        <v>997</v>
      </c>
      <c r="H222" s="171" t="s">
        <v>3</v>
      </c>
      <c r="I222" s="173"/>
      <c r="L222" s="170"/>
      <c r="M222" s="174"/>
      <c r="N222" s="175"/>
      <c r="O222" s="175"/>
      <c r="P222" s="175"/>
      <c r="Q222" s="175"/>
      <c r="R222" s="175"/>
      <c r="S222" s="175"/>
      <c r="T222" s="176"/>
      <c r="AT222" s="171" t="s">
        <v>249</v>
      </c>
      <c r="AU222" s="171" t="s">
        <v>79</v>
      </c>
      <c r="AV222" s="13" t="s">
        <v>77</v>
      </c>
      <c r="AW222" s="13" t="s">
        <v>32</v>
      </c>
      <c r="AX222" s="13" t="s">
        <v>70</v>
      </c>
      <c r="AY222" s="171" t="s">
        <v>121</v>
      </c>
    </row>
    <row r="223" spans="1:65" s="14" customFormat="1" ht="22.5">
      <c r="B223" s="177"/>
      <c r="D223" s="158" t="s">
        <v>249</v>
      </c>
      <c r="E223" s="178" t="s">
        <v>3</v>
      </c>
      <c r="F223" s="179" t="s">
        <v>998</v>
      </c>
      <c r="H223" s="180">
        <v>58.249000000000002</v>
      </c>
      <c r="I223" s="181"/>
      <c r="L223" s="177"/>
      <c r="M223" s="182"/>
      <c r="N223" s="183"/>
      <c r="O223" s="183"/>
      <c r="P223" s="183"/>
      <c r="Q223" s="183"/>
      <c r="R223" s="183"/>
      <c r="S223" s="183"/>
      <c r="T223" s="184"/>
      <c r="AT223" s="178" t="s">
        <v>249</v>
      </c>
      <c r="AU223" s="178" t="s">
        <v>79</v>
      </c>
      <c r="AV223" s="14" t="s">
        <v>79</v>
      </c>
      <c r="AW223" s="14" t="s">
        <v>32</v>
      </c>
      <c r="AX223" s="14" t="s">
        <v>70</v>
      </c>
      <c r="AY223" s="178" t="s">
        <v>121</v>
      </c>
    </row>
    <row r="224" spans="1:65" s="15" customFormat="1">
      <c r="B224" s="185"/>
      <c r="D224" s="158" t="s">
        <v>249</v>
      </c>
      <c r="E224" s="186" t="s">
        <v>3</v>
      </c>
      <c r="F224" s="187" t="s">
        <v>253</v>
      </c>
      <c r="H224" s="188">
        <v>73.929000000000002</v>
      </c>
      <c r="I224" s="189"/>
      <c r="L224" s="185"/>
      <c r="M224" s="190"/>
      <c r="N224" s="191"/>
      <c r="O224" s="191"/>
      <c r="P224" s="191"/>
      <c r="Q224" s="191"/>
      <c r="R224" s="191"/>
      <c r="S224" s="191"/>
      <c r="T224" s="192"/>
      <c r="AT224" s="186" t="s">
        <v>249</v>
      </c>
      <c r="AU224" s="186" t="s">
        <v>79</v>
      </c>
      <c r="AV224" s="15" t="s">
        <v>120</v>
      </c>
      <c r="AW224" s="15" t="s">
        <v>32</v>
      </c>
      <c r="AX224" s="15" t="s">
        <v>77</v>
      </c>
      <c r="AY224" s="186" t="s">
        <v>121</v>
      </c>
    </row>
    <row r="225" spans="1:65" s="2" customFormat="1" ht="33" customHeight="1">
      <c r="A225" s="34"/>
      <c r="B225" s="144"/>
      <c r="C225" s="145" t="s">
        <v>365</v>
      </c>
      <c r="D225" s="145" t="s">
        <v>123</v>
      </c>
      <c r="E225" s="146" t="s">
        <v>999</v>
      </c>
      <c r="F225" s="147" t="s">
        <v>1000</v>
      </c>
      <c r="G225" s="148" t="s">
        <v>243</v>
      </c>
      <c r="H225" s="149">
        <v>73.929000000000002</v>
      </c>
      <c r="I225" s="150"/>
      <c r="J225" s="151">
        <f>ROUND(I225*H225,2)</f>
        <v>0</v>
      </c>
      <c r="K225" s="147" t="s">
        <v>244</v>
      </c>
      <c r="L225" s="35"/>
      <c r="M225" s="152" t="s">
        <v>3</v>
      </c>
      <c r="N225" s="153" t="s">
        <v>41</v>
      </c>
      <c r="O225" s="55"/>
      <c r="P225" s="154">
        <f>O225*H225</f>
        <v>0</v>
      </c>
      <c r="Q225" s="154">
        <v>4.0000000000000003E-5</v>
      </c>
      <c r="R225" s="154">
        <f>Q225*H225</f>
        <v>2.9571600000000003E-3</v>
      </c>
      <c r="S225" s="154">
        <v>0</v>
      </c>
      <c r="T225" s="15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56" t="s">
        <v>120</v>
      </c>
      <c r="AT225" s="156" t="s">
        <v>123</v>
      </c>
      <c r="AU225" s="156" t="s">
        <v>79</v>
      </c>
      <c r="AY225" s="19" t="s">
        <v>121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9" t="s">
        <v>77</v>
      </c>
      <c r="BK225" s="157">
        <f>ROUND(I225*H225,2)</f>
        <v>0</v>
      </c>
      <c r="BL225" s="19" t="s">
        <v>120</v>
      </c>
      <c r="BM225" s="156" t="s">
        <v>1001</v>
      </c>
    </row>
    <row r="226" spans="1:65" s="2" customFormat="1" ht="19.5">
      <c r="A226" s="34"/>
      <c r="B226" s="35"/>
      <c r="C226" s="34"/>
      <c r="D226" s="158" t="s">
        <v>129</v>
      </c>
      <c r="E226" s="34"/>
      <c r="F226" s="159" t="s">
        <v>1002</v>
      </c>
      <c r="G226" s="34"/>
      <c r="H226" s="34"/>
      <c r="I226" s="160"/>
      <c r="J226" s="34"/>
      <c r="K226" s="34"/>
      <c r="L226" s="35"/>
      <c r="M226" s="161"/>
      <c r="N226" s="162"/>
      <c r="O226" s="55"/>
      <c r="P226" s="55"/>
      <c r="Q226" s="55"/>
      <c r="R226" s="55"/>
      <c r="S226" s="55"/>
      <c r="T226" s="56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9" t="s">
        <v>129</v>
      </c>
      <c r="AU226" s="19" t="s">
        <v>79</v>
      </c>
    </row>
    <row r="227" spans="1:65" s="2" customFormat="1">
      <c r="A227" s="34"/>
      <c r="B227" s="35"/>
      <c r="C227" s="34"/>
      <c r="D227" s="168" t="s">
        <v>247</v>
      </c>
      <c r="E227" s="34"/>
      <c r="F227" s="169" t="s">
        <v>1003</v>
      </c>
      <c r="G227" s="34"/>
      <c r="H227" s="34"/>
      <c r="I227" s="160"/>
      <c r="J227" s="34"/>
      <c r="K227" s="34"/>
      <c r="L227" s="35"/>
      <c r="M227" s="161"/>
      <c r="N227" s="162"/>
      <c r="O227" s="55"/>
      <c r="P227" s="55"/>
      <c r="Q227" s="55"/>
      <c r="R227" s="55"/>
      <c r="S227" s="55"/>
      <c r="T227" s="56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9" t="s">
        <v>247</v>
      </c>
      <c r="AU227" s="19" t="s">
        <v>79</v>
      </c>
    </row>
    <row r="228" spans="1:65" s="13" customFormat="1">
      <c r="B228" s="170"/>
      <c r="D228" s="158" t="s">
        <v>249</v>
      </c>
      <c r="E228" s="171" t="s">
        <v>3</v>
      </c>
      <c r="F228" s="172" t="s">
        <v>995</v>
      </c>
      <c r="H228" s="171" t="s">
        <v>3</v>
      </c>
      <c r="I228" s="173"/>
      <c r="L228" s="170"/>
      <c r="M228" s="174"/>
      <c r="N228" s="175"/>
      <c r="O228" s="175"/>
      <c r="P228" s="175"/>
      <c r="Q228" s="175"/>
      <c r="R228" s="175"/>
      <c r="S228" s="175"/>
      <c r="T228" s="176"/>
      <c r="AT228" s="171" t="s">
        <v>249</v>
      </c>
      <c r="AU228" s="171" t="s">
        <v>79</v>
      </c>
      <c r="AV228" s="13" t="s">
        <v>77</v>
      </c>
      <c r="AW228" s="13" t="s">
        <v>32</v>
      </c>
      <c r="AX228" s="13" t="s">
        <v>70</v>
      </c>
      <c r="AY228" s="171" t="s">
        <v>121</v>
      </c>
    </row>
    <row r="229" spans="1:65" s="14" customFormat="1">
      <c r="B229" s="177"/>
      <c r="D229" s="158" t="s">
        <v>249</v>
      </c>
      <c r="E229" s="178" t="s">
        <v>3</v>
      </c>
      <c r="F229" s="179" t="s">
        <v>996</v>
      </c>
      <c r="H229" s="180">
        <v>15.68</v>
      </c>
      <c r="I229" s="181"/>
      <c r="L229" s="177"/>
      <c r="M229" s="182"/>
      <c r="N229" s="183"/>
      <c r="O229" s="183"/>
      <c r="P229" s="183"/>
      <c r="Q229" s="183"/>
      <c r="R229" s="183"/>
      <c r="S229" s="183"/>
      <c r="T229" s="184"/>
      <c r="AT229" s="178" t="s">
        <v>249</v>
      </c>
      <c r="AU229" s="178" t="s">
        <v>79</v>
      </c>
      <c r="AV229" s="14" t="s">
        <v>79</v>
      </c>
      <c r="AW229" s="14" t="s">
        <v>32</v>
      </c>
      <c r="AX229" s="14" t="s">
        <v>70</v>
      </c>
      <c r="AY229" s="178" t="s">
        <v>121</v>
      </c>
    </row>
    <row r="230" spans="1:65" s="13" customFormat="1">
      <c r="B230" s="170"/>
      <c r="D230" s="158" t="s">
        <v>249</v>
      </c>
      <c r="E230" s="171" t="s">
        <v>3</v>
      </c>
      <c r="F230" s="172" t="s">
        <v>997</v>
      </c>
      <c r="H230" s="171" t="s">
        <v>3</v>
      </c>
      <c r="I230" s="173"/>
      <c r="L230" s="170"/>
      <c r="M230" s="174"/>
      <c r="N230" s="175"/>
      <c r="O230" s="175"/>
      <c r="P230" s="175"/>
      <c r="Q230" s="175"/>
      <c r="R230" s="175"/>
      <c r="S230" s="175"/>
      <c r="T230" s="176"/>
      <c r="AT230" s="171" t="s">
        <v>249</v>
      </c>
      <c r="AU230" s="171" t="s">
        <v>79</v>
      </c>
      <c r="AV230" s="13" t="s">
        <v>77</v>
      </c>
      <c r="AW230" s="13" t="s">
        <v>32</v>
      </c>
      <c r="AX230" s="13" t="s">
        <v>70</v>
      </c>
      <c r="AY230" s="171" t="s">
        <v>121</v>
      </c>
    </row>
    <row r="231" spans="1:65" s="14" customFormat="1" ht="22.5">
      <c r="B231" s="177"/>
      <c r="D231" s="158" t="s">
        <v>249</v>
      </c>
      <c r="E231" s="178" t="s">
        <v>3</v>
      </c>
      <c r="F231" s="179" t="s">
        <v>998</v>
      </c>
      <c r="H231" s="180">
        <v>58.249000000000002</v>
      </c>
      <c r="I231" s="181"/>
      <c r="L231" s="177"/>
      <c r="M231" s="182"/>
      <c r="N231" s="183"/>
      <c r="O231" s="183"/>
      <c r="P231" s="183"/>
      <c r="Q231" s="183"/>
      <c r="R231" s="183"/>
      <c r="S231" s="183"/>
      <c r="T231" s="184"/>
      <c r="AT231" s="178" t="s">
        <v>249</v>
      </c>
      <c r="AU231" s="178" t="s">
        <v>79</v>
      </c>
      <c r="AV231" s="14" t="s">
        <v>79</v>
      </c>
      <c r="AW231" s="14" t="s">
        <v>32</v>
      </c>
      <c r="AX231" s="14" t="s">
        <v>70</v>
      </c>
      <c r="AY231" s="178" t="s">
        <v>121</v>
      </c>
    </row>
    <row r="232" spans="1:65" s="15" customFormat="1">
      <c r="B232" s="185"/>
      <c r="D232" s="158" t="s">
        <v>249</v>
      </c>
      <c r="E232" s="186" t="s">
        <v>3</v>
      </c>
      <c r="F232" s="187" t="s">
        <v>253</v>
      </c>
      <c r="H232" s="188">
        <v>73.929000000000002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249</v>
      </c>
      <c r="AU232" s="186" t="s">
        <v>79</v>
      </c>
      <c r="AV232" s="15" t="s">
        <v>120</v>
      </c>
      <c r="AW232" s="15" t="s">
        <v>32</v>
      </c>
      <c r="AX232" s="15" t="s">
        <v>77</v>
      </c>
      <c r="AY232" s="186" t="s">
        <v>121</v>
      </c>
    </row>
    <row r="233" spans="1:65" s="2" customFormat="1" ht="24.2" customHeight="1">
      <c r="A233" s="34"/>
      <c r="B233" s="144"/>
      <c r="C233" s="145" t="s">
        <v>371</v>
      </c>
      <c r="D233" s="145" t="s">
        <v>123</v>
      </c>
      <c r="E233" s="146" t="s">
        <v>1004</v>
      </c>
      <c r="F233" s="147" t="s">
        <v>1005</v>
      </c>
      <c r="G233" s="148" t="s">
        <v>644</v>
      </c>
      <c r="H233" s="149">
        <v>11</v>
      </c>
      <c r="I233" s="150"/>
      <c r="J233" s="151">
        <f>ROUND(I233*H233,2)</f>
        <v>0</v>
      </c>
      <c r="K233" s="147" t="s">
        <v>244</v>
      </c>
      <c r="L233" s="35"/>
      <c r="M233" s="152" t="s">
        <v>3</v>
      </c>
      <c r="N233" s="153" t="s">
        <v>41</v>
      </c>
      <c r="O233" s="55"/>
      <c r="P233" s="154">
        <f>O233*H233</f>
        <v>0</v>
      </c>
      <c r="Q233" s="154">
        <v>3.3E-4</v>
      </c>
      <c r="R233" s="154">
        <f>Q233*H233</f>
        <v>3.63E-3</v>
      </c>
      <c r="S233" s="154">
        <v>0</v>
      </c>
      <c r="T233" s="15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56" t="s">
        <v>120</v>
      </c>
      <c r="AT233" s="156" t="s">
        <v>123</v>
      </c>
      <c r="AU233" s="156" t="s">
        <v>79</v>
      </c>
      <c r="AY233" s="19" t="s">
        <v>121</v>
      </c>
      <c r="BE233" s="157">
        <f>IF(N233="základní",J233,0)</f>
        <v>0</v>
      </c>
      <c r="BF233" s="157">
        <f>IF(N233="snížená",J233,0)</f>
        <v>0</v>
      </c>
      <c r="BG233" s="157">
        <f>IF(N233="zákl. přenesená",J233,0)</f>
        <v>0</v>
      </c>
      <c r="BH233" s="157">
        <f>IF(N233="sníž. přenesená",J233,0)</f>
        <v>0</v>
      </c>
      <c r="BI233" s="157">
        <f>IF(N233="nulová",J233,0)</f>
        <v>0</v>
      </c>
      <c r="BJ233" s="19" t="s">
        <v>77</v>
      </c>
      <c r="BK233" s="157">
        <f>ROUND(I233*H233,2)</f>
        <v>0</v>
      </c>
      <c r="BL233" s="19" t="s">
        <v>120</v>
      </c>
      <c r="BM233" s="156" t="s">
        <v>1006</v>
      </c>
    </row>
    <row r="234" spans="1:65" s="2" customFormat="1">
      <c r="A234" s="34"/>
      <c r="B234" s="35"/>
      <c r="C234" s="34"/>
      <c r="D234" s="158" t="s">
        <v>129</v>
      </c>
      <c r="E234" s="34"/>
      <c r="F234" s="159" t="s">
        <v>1007</v>
      </c>
      <c r="G234" s="34"/>
      <c r="H234" s="34"/>
      <c r="I234" s="160"/>
      <c r="J234" s="34"/>
      <c r="K234" s="34"/>
      <c r="L234" s="35"/>
      <c r="M234" s="161"/>
      <c r="N234" s="162"/>
      <c r="O234" s="55"/>
      <c r="P234" s="55"/>
      <c r="Q234" s="55"/>
      <c r="R234" s="55"/>
      <c r="S234" s="55"/>
      <c r="T234" s="56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9" t="s">
        <v>129</v>
      </c>
      <c r="AU234" s="19" t="s">
        <v>79</v>
      </c>
    </row>
    <row r="235" spans="1:65" s="2" customFormat="1">
      <c r="A235" s="34"/>
      <c r="B235" s="35"/>
      <c r="C235" s="34"/>
      <c r="D235" s="168" t="s">
        <v>247</v>
      </c>
      <c r="E235" s="34"/>
      <c r="F235" s="169" t="s">
        <v>1008</v>
      </c>
      <c r="G235" s="34"/>
      <c r="H235" s="34"/>
      <c r="I235" s="160"/>
      <c r="J235" s="34"/>
      <c r="K235" s="34"/>
      <c r="L235" s="35"/>
      <c r="M235" s="161"/>
      <c r="N235" s="162"/>
      <c r="O235" s="55"/>
      <c r="P235" s="55"/>
      <c r="Q235" s="55"/>
      <c r="R235" s="55"/>
      <c r="S235" s="55"/>
      <c r="T235" s="56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9" t="s">
        <v>247</v>
      </c>
      <c r="AU235" s="19" t="s">
        <v>79</v>
      </c>
    </row>
    <row r="236" spans="1:65" s="13" customFormat="1">
      <c r="B236" s="170"/>
      <c r="D236" s="158" t="s">
        <v>249</v>
      </c>
      <c r="E236" s="171" t="s">
        <v>3</v>
      </c>
      <c r="F236" s="172" t="s">
        <v>1009</v>
      </c>
      <c r="H236" s="171" t="s">
        <v>3</v>
      </c>
      <c r="I236" s="173"/>
      <c r="L236" s="170"/>
      <c r="M236" s="174"/>
      <c r="N236" s="175"/>
      <c r="O236" s="175"/>
      <c r="P236" s="175"/>
      <c r="Q236" s="175"/>
      <c r="R236" s="175"/>
      <c r="S236" s="175"/>
      <c r="T236" s="176"/>
      <c r="AT236" s="171" t="s">
        <v>249</v>
      </c>
      <c r="AU236" s="171" t="s">
        <v>79</v>
      </c>
      <c r="AV236" s="13" t="s">
        <v>77</v>
      </c>
      <c r="AW236" s="13" t="s">
        <v>32</v>
      </c>
      <c r="AX236" s="13" t="s">
        <v>70</v>
      </c>
      <c r="AY236" s="171" t="s">
        <v>121</v>
      </c>
    </row>
    <row r="237" spans="1:65" s="14" customFormat="1">
      <c r="B237" s="177"/>
      <c r="D237" s="158" t="s">
        <v>249</v>
      </c>
      <c r="E237" s="178" t="s">
        <v>3</v>
      </c>
      <c r="F237" s="179" t="s">
        <v>178</v>
      </c>
      <c r="H237" s="180">
        <v>11</v>
      </c>
      <c r="I237" s="181"/>
      <c r="L237" s="177"/>
      <c r="M237" s="182"/>
      <c r="N237" s="183"/>
      <c r="O237" s="183"/>
      <c r="P237" s="183"/>
      <c r="Q237" s="183"/>
      <c r="R237" s="183"/>
      <c r="S237" s="183"/>
      <c r="T237" s="184"/>
      <c r="AT237" s="178" t="s">
        <v>249</v>
      </c>
      <c r="AU237" s="178" t="s">
        <v>79</v>
      </c>
      <c r="AV237" s="14" t="s">
        <v>79</v>
      </c>
      <c r="AW237" s="14" t="s">
        <v>32</v>
      </c>
      <c r="AX237" s="14" t="s">
        <v>77</v>
      </c>
      <c r="AY237" s="178" t="s">
        <v>121</v>
      </c>
    </row>
    <row r="238" spans="1:65" s="2" customFormat="1" ht="16.5" customHeight="1">
      <c r="A238" s="34"/>
      <c r="B238" s="144"/>
      <c r="C238" s="193" t="s">
        <v>378</v>
      </c>
      <c r="D238" s="193" t="s">
        <v>496</v>
      </c>
      <c r="E238" s="194" t="s">
        <v>1010</v>
      </c>
      <c r="F238" s="195" t="s">
        <v>1009</v>
      </c>
      <c r="G238" s="196" t="s">
        <v>644</v>
      </c>
      <c r="H238" s="197">
        <v>11</v>
      </c>
      <c r="I238" s="198"/>
      <c r="J238" s="199">
        <f>ROUND(I238*H238,2)</f>
        <v>0</v>
      </c>
      <c r="K238" s="195" t="s">
        <v>3</v>
      </c>
      <c r="L238" s="200"/>
      <c r="M238" s="201" t="s">
        <v>3</v>
      </c>
      <c r="N238" s="202" t="s">
        <v>41</v>
      </c>
      <c r="O238" s="55"/>
      <c r="P238" s="154">
        <f>O238*H238</f>
        <v>0</v>
      </c>
      <c r="Q238" s="154">
        <v>0</v>
      </c>
      <c r="R238" s="154">
        <f>Q238*H238</f>
        <v>0</v>
      </c>
      <c r="S238" s="154">
        <v>0</v>
      </c>
      <c r="T238" s="15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56" t="s">
        <v>162</v>
      </c>
      <c r="AT238" s="156" t="s">
        <v>496</v>
      </c>
      <c r="AU238" s="156" t="s">
        <v>79</v>
      </c>
      <c r="AY238" s="19" t="s">
        <v>121</v>
      </c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19" t="s">
        <v>77</v>
      </c>
      <c r="BK238" s="157">
        <f>ROUND(I238*H238,2)</f>
        <v>0</v>
      </c>
      <c r="BL238" s="19" t="s">
        <v>120</v>
      </c>
      <c r="BM238" s="156" t="s">
        <v>1011</v>
      </c>
    </row>
    <row r="239" spans="1:65" s="2" customFormat="1">
      <c r="A239" s="34"/>
      <c r="B239" s="35"/>
      <c r="C239" s="34"/>
      <c r="D239" s="158" t="s">
        <v>129</v>
      </c>
      <c r="E239" s="34"/>
      <c r="F239" s="159" t="s">
        <v>1009</v>
      </c>
      <c r="G239" s="34"/>
      <c r="H239" s="34"/>
      <c r="I239" s="160"/>
      <c r="J239" s="34"/>
      <c r="K239" s="34"/>
      <c r="L239" s="35"/>
      <c r="M239" s="161"/>
      <c r="N239" s="162"/>
      <c r="O239" s="55"/>
      <c r="P239" s="55"/>
      <c r="Q239" s="55"/>
      <c r="R239" s="55"/>
      <c r="S239" s="55"/>
      <c r="T239" s="56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9" t="s">
        <v>129</v>
      </c>
      <c r="AU239" s="19" t="s">
        <v>79</v>
      </c>
    </row>
    <row r="240" spans="1:65" s="2" customFormat="1" ht="146.25">
      <c r="A240" s="34"/>
      <c r="B240" s="35"/>
      <c r="C240" s="34"/>
      <c r="D240" s="158" t="s">
        <v>131</v>
      </c>
      <c r="E240" s="34"/>
      <c r="F240" s="163" t="s">
        <v>1012</v>
      </c>
      <c r="G240" s="34"/>
      <c r="H240" s="34"/>
      <c r="I240" s="160"/>
      <c r="J240" s="34"/>
      <c r="K240" s="34"/>
      <c r="L240" s="35"/>
      <c r="M240" s="161"/>
      <c r="N240" s="162"/>
      <c r="O240" s="55"/>
      <c r="P240" s="55"/>
      <c r="Q240" s="55"/>
      <c r="R240" s="55"/>
      <c r="S240" s="55"/>
      <c r="T240" s="56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9" t="s">
        <v>131</v>
      </c>
      <c r="AU240" s="19" t="s">
        <v>79</v>
      </c>
    </row>
    <row r="241" spans="1:65" s="12" customFormat="1" ht="22.9" customHeight="1">
      <c r="B241" s="131"/>
      <c r="D241" s="132" t="s">
        <v>69</v>
      </c>
      <c r="E241" s="142" t="s">
        <v>120</v>
      </c>
      <c r="F241" s="142" t="s">
        <v>1013</v>
      </c>
      <c r="I241" s="134"/>
      <c r="J241" s="143">
        <f>BK241</f>
        <v>0</v>
      </c>
      <c r="L241" s="131"/>
      <c r="M241" s="136"/>
      <c r="N241" s="137"/>
      <c r="O241" s="137"/>
      <c r="P241" s="138">
        <f>SUM(P242:P293)</f>
        <v>0</v>
      </c>
      <c r="Q241" s="137"/>
      <c r="R241" s="138">
        <f>SUM(R242:R293)</f>
        <v>99.231453189999996</v>
      </c>
      <c r="S241" s="137"/>
      <c r="T241" s="139">
        <f>SUM(T242:T293)</f>
        <v>0</v>
      </c>
      <c r="AR241" s="132" t="s">
        <v>77</v>
      </c>
      <c r="AT241" s="140" t="s">
        <v>69</v>
      </c>
      <c r="AU241" s="140" t="s">
        <v>77</v>
      </c>
      <c r="AY241" s="132" t="s">
        <v>121</v>
      </c>
      <c r="BK241" s="141">
        <f>SUM(BK242:BK293)</f>
        <v>0</v>
      </c>
    </row>
    <row r="242" spans="1:65" s="2" customFormat="1" ht="33" customHeight="1">
      <c r="A242" s="34"/>
      <c r="B242" s="144"/>
      <c r="C242" s="145" t="s">
        <v>385</v>
      </c>
      <c r="D242" s="145" t="s">
        <v>123</v>
      </c>
      <c r="E242" s="146" t="s">
        <v>1014</v>
      </c>
      <c r="F242" s="147" t="s">
        <v>1015</v>
      </c>
      <c r="G242" s="148" t="s">
        <v>243</v>
      </c>
      <c r="H242" s="149">
        <v>11.8</v>
      </c>
      <c r="I242" s="150"/>
      <c r="J242" s="151">
        <f>ROUND(I242*H242,2)</f>
        <v>0</v>
      </c>
      <c r="K242" s="147" t="s">
        <v>244</v>
      </c>
      <c r="L242" s="35"/>
      <c r="M242" s="152" t="s">
        <v>3</v>
      </c>
      <c r="N242" s="153" t="s">
        <v>41</v>
      </c>
      <c r="O242" s="55"/>
      <c r="P242" s="154">
        <f>O242*H242</f>
        <v>0</v>
      </c>
      <c r="Q242" s="154">
        <v>0</v>
      </c>
      <c r="R242" s="154">
        <f>Q242*H242</f>
        <v>0</v>
      </c>
      <c r="S242" s="154">
        <v>0</v>
      </c>
      <c r="T242" s="155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56" t="s">
        <v>120</v>
      </c>
      <c r="AT242" s="156" t="s">
        <v>123</v>
      </c>
      <c r="AU242" s="156" t="s">
        <v>79</v>
      </c>
      <c r="AY242" s="19" t="s">
        <v>121</v>
      </c>
      <c r="BE242" s="157">
        <f>IF(N242="základní",J242,0)</f>
        <v>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19" t="s">
        <v>77</v>
      </c>
      <c r="BK242" s="157">
        <f>ROUND(I242*H242,2)</f>
        <v>0</v>
      </c>
      <c r="BL242" s="19" t="s">
        <v>120</v>
      </c>
      <c r="BM242" s="156" t="s">
        <v>1016</v>
      </c>
    </row>
    <row r="243" spans="1:65" s="2" customFormat="1" ht="19.5">
      <c r="A243" s="34"/>
      <c r="B243" s="35"/>
      <c r="C243" s="34"/>
      <c r="D243" s="158" t="s">
        <v>129</v>
      </c>
      <c r="E243" s="34"/>
      <c r="F243" s="159" t="s">
        <v>1017</v>
      </c>
      <c r="G243" s="34"/>
      <c r="H243" s="34"/>
      <c r="I243" s="160"/>
      <c r="J243" s="34"/>
      <c r="K243" s="34"/>
      <c r="L243" s="35"/>
      <c r="M243" s="161"/>
      <c r="N243" s="162"/>
      <c r="O243" s="55"/>
      <c r="P243" s="55"/>
      <c r="Q243" s="55"/>
      <c r="R243" s="55"/>
      <c r="S243" s="55"/>
      <c r="T243" s="56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9" t="s">
        <v>129</v>
      </c>
      <c r="AU243" s="19" t="s">
        <v>79</v>
      </c>
    </row>
    <row r="244" spans="1:65" s="2" customFormat="1">
      <c r="A244" s="34"/>
      <c r="B244" s="35"/>
      <c r="C244" s="34"/>
      <c r="D244" s="168" t="s">
        <v>247</v>
      </c>
      <c r="E244" s="34"/>
      <c r="F244" s="169" t="s">
        <v>1018</v>
      </c>
      <c r="G244" s="34"/>
      <c r="H244" s="34"/>
      <c r="I244" s="160"/>
      <c r="J244" s="34"/>
      <c r="K244" s="34"/>
      <c r="L244" s="35"/>
      <c r="M244" s="161"/>
      <c r="N244" s="162"/>
      <c r="O244" s="55"/>
      <c r="P244" s="55"/>
      <c r="Q244" s="55"/>
      <c r="R244" s="55"/>
      <c r="S244" s="55"/>
      <c r="T244" s="56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247</v>
      </c>
      <c r="AU244" s="19" t="s">
        <v>79</v>
      </c>
    </row>
    <row r="245" spans="1:65" s="13" customFormat="1">
      <c r="B245" s="170"/>
      <c r="D245" s="158" t="s">
        <v>249</v>
      </c>
      <c r="E245" s="171" t="s">
        <v>3</v>
      </c>
      <c r="F245" s="172" t="s">
        <v>1019</v>
      </c>
      <c r="H245" s="171" t="s">
        <v>3</v>
      </c>
      <c r="I245" s="173"/>
      <c r="L245" s="170"/>
      <c r="M245" s="174"/>
      <c r="N245" s="175"/>
      <c r="O245" s="175"/>
      <c r="P245" s="175"/>
      <c r="Q245" s="175"/>
      <c r="R245" s="175"/>
      <c r="S245" s="175"/>
      <c r="T245" s="176"/>
      <c r="AT245" s="171" t="s">
        <v>249</v>
      </c>
      <c r="AU245" s="171" t="s">
        <v>79</v>
      </c>
      <c r="AV245" s="13" t="s">
        <v>77</v>
      </c>
      <c r="AW245" s="13" t="s">
        <v>32</v>
      </c>
      <c r="AX245" s="13" t="s">
        <v>70</v>
      </c>
      <c r="AY245" s="171" t="s">
        <v>121</v>
      </c>
    </row>
    <row r="246" spans="1:65" s="13" customFormat="1">
      <c r="B246" s="170"/>
      <c r="D246" s="158" t="s">
        <v>249</v>
      </c>
      <c r="E246" s="171" t="s">
        <v>3</v>
      </c>
      <c r="F246" s="172" t="s">
        <v>1020</v>
      </c>
      <c r="H246" s="171" t="s">
        <v>3</v>
      </c>
      <c r="I246" s="173"/>
      <c r="L246" s="170"/>
      <c r="M246" s="174"/>
      <c r="N246" s="175"/>
      <c r="O246" s="175"/>
      <c r="P246" s="175"/>
      <c r="Q246" s="175"/>
      <c r="R246" s="175"/>
      <c r="S246" s="175"/>
      <c r="T246" s="176"/>
      <c r="AT246" s="171" t="s">
        <v>249</v>
      </c>
      <c r="AU246" s="171" t="s">
        <v>79</v>
      </c>
      <c r="AV246" s="13" t="s">
        <v>77</v>
      </c>
      <c r="AW246" s="13" t="s">
        <v>32</v>
      </c>
      <c r="AX246" s="13" t="s">
        <v>70</v>
      </c>
      <c r="AY246" s="171" t="s">
        <v>121</v>
      </c>
    </row>
    <row r="247" spans="1:65" s="14" customFormat="1">
      <c r="B247" s="177"/>
      <c r="D247" s="158" t="s">
        <v>249</v>
      </c>
      <c r="E247" s="178" t="s">
        <v>3</v>
      </c>
      <c r="F247" s="179" t="s">
        <v>1021</v>
      </c>
      <c r="H247" s="180">
        <v>11.8</v>
      </c>
      <c r="I247" s="181"/>
      <c r="L247" s="177"/>
      <c r="M247" s="182"/>
      <c r="N247" s="183"/>
      <c r="O247" s="183"/>
      <c r="P247" s="183"/>
      <c r="Q247" s="183"/>
      <c r="R247" s="183"/>
      <c r="S247" s="183"/>
      <c r="T247" s="184"/>
      <c r="AT247" s="178" t="s">
        <v>249</v>
      </c>
      <c r="AU247" s="178" t="s">
        <v>79</v>
      </c>
      <c r="AV247" s="14" t="s">
        <v>79</v>
      </c>
      <c r="AW247" s="14" t="s">
        <v>32</v>
      </c>
      <c r="AX247" s="14" t="s">
        <v>77</v>
      </c>
      <c r="AY247" s="178" t="s">
        <v>121</v>
      </c>
    </row>
    <row r="248" spans="1:65" s="2" customFormat="1" ht="16.5" customHeight="1">
      <c r="A248" s="34"/>
      <c r="B248" s="144"/>
      <c r="C248" s="145" t="s">
        <v>392</v>
      </c>
      <c r="D248" s="145" t="s">
        <v>123</v>
      </c>
      <c r="E248" s="146" t="s">
        <v>1022</v>
      </c>
      <c r="F248" s="147" t="s">
        <v>1023</v>
      </c>
      <c r="G248" s="148" t="s">
        <v>297</v>
      </c>
      <c r="H248" s="149">
        <v>30.367999999999999</v>
      </c>
      <c r="I248" s="150"/>
      <c r="J248" s="151">
        <f>ROUND(I248*H248,2)</f>
        <v>0</v>
      </c>
      <c r="K248" s="147" t="s">
        <v>244</v>
      </c>
      <c r="L248" s="35"/>
      <c r="M248" s="152" t="s">
        <v>3</v>
      </c>
      <c r="N248" s="153" t="s">
        <v>41</v>
      </c>
      <c r="O248" s="55"/>
      <c r="P248" s="154">
        <f>O248*H248</f>
        <v>0</v>
      </c>
      <c r="Q248" s="154">
        <v>1.7034</v>
      </c>
      <c r="R248" s="154">
        <f>Q248*H248</f>
        <v>51.728851200000001</v>
      </c>
      <c r="S248" s="154">
        <v>0</v>
      </c>
      <c r="T248" s="15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56" t="s">
        <v>120</v>
      </c>
      <c r="AT248" s="156" t="s">
        <v>123</v>
      </c>
      <c r="AU248" s="156" t="s">
        <v>79</v>
      </c>
      <c r="AY248" s="19" t="s">
        <v>121</v>
      </c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9" t="s">
        <v>77</v>
      </c>
      <c r="BK248" s="157">
        <f>ROUND(I248*H248,2)</f>
        <v>0</v>
      </c>
      <c r="BL248" s="19" t="s">
        <v>120</v>
      </c>
      <c r="BM248" s="156" t="s">
        <v>1024</v>
      </c>
    </row>
    <row r="249" spans="1:65" s="2" customFormat="1" ht="19.5">
      <c r="A249" s="34"/>
      <c r="B249" s="35"/>
      <c r="C249" s="34"/>
      <c r="D249" s="158" t="s">
        <v>129</v>
      </c>
      <c r="E249" s="34"/>
      <c r="F249" s="159" t="s">
        <v>1025</v>
      </c>
      <c r="G249" s="34"/>
      <c r="H249" s="34"/>
      <c r="I249" s="160"/>
      <c r="J249" s="34"/>
      <c r="K249" s="34"/>
      <c r="L249" s="35"/>
      <c r="M249" s="161"/>
      <c r="N249" s="162"/>
      <c r="O249" s="55"/>
      <c r="P249" s="55"/>
      <c r="Q249" s="55"/>
      <c r="R249" s="55"/>
      <c r="S249" s="55"/>
      <c r="T249" s="56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129</v>
      </c>
      <c r="AU249" s="19" t="s">
        <v>79</v>
      </c>
    </row>
    <row r="250" spans="1:65" s="2" customFormat="1">
      <c r="A250" s="34"/>
      <c r="B250" s="35"/>
      <c r="C250" s="34"/>
      <c r="D250" s="168" t="s">
        <v>247</v>
      </c>
      <c r="E250" s="34"/>
      <c r="F250" s="169" t="s">
        <v>1026</v>
      </c>
      <c r="G250" s="34"/>
      <c r="H250" s="34"/>
      <c r="I250" s="160"/>
      <c r="J250" s="34"/>
      <c r="K250" s="34"/>
      <c r="L250" s="35"/>
      <c r="M250" s="161"/>
      <c r="N250" s="162"/>
      <c r="O250" s="55"/>
      <c r="P250" s="55"/>
      <c r="Q250" s="55"/>
      <c r="R250" s="55"/>
      <c r="S250" s="55"/>
      <c r="T250" s="56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247</v>
      </c>
      <c r="AU250" s="19" t="s">
        <v>79</v>
      </c>
    </row>
    <row r="251" spans="1:65" s="13" customFormat="1">
      <c r="B251" s="170"/>
      <c r="D251" s="158" t="s">
        <v>249</v>
      </c>
      <c r="E251" s="171" t="s">
        <v>3</v>
      </c>
      <c r="F251" s="172" t="s">
        <v>1027</v>
      </c>
      <c r="H251" s="171" t="s">
        <v>3</v>
      </c>
      <c r="I251" s="173"/>
      <c r="L251" s="170"/>
      <c r="M251" s="174"/>
      <c r="N251" s="175"/>
      <c r="O251" s="175"/>
      <c r="P251" s="175"/>
      <c r="Q251" s="175"/>
      <c r="R251" s="175"/>
      <c r="S251" s="175"/>
      <c r="T251" s="176"/>
      <c r="AT251" s="171" t="s">
        <v>249</v>
      </c>
      <c r="AU251" s="171" t="s">
        <v>79</v>
      </c>
      <c r="AV251" s="13" t="s">
        <v>77</v>
      </c>
      <c r="AW251" s="13" t="s">
        <v>32</v>
      </c>
      <c r="AX251" s="13" t="s">
        <v>70</v>
      </c>
      <c r="AY251" s="171" t="s">
        <v>121</v>
      </c>
    </row>
    <row r="252" spans="1:65" s="13" customFormat="1">
      <c r="B252" s="170"/>
      <c r="D252" s="158" t="s">
        <v>249</v>
      </c>
      <c r="E252" s="171" t="s">
        <v>3</v>
      </c>
      <c r="F252" s="172" t="s">
        <v>1028</v>
      </c>
      <c r="H252" s="171" t="s">
        <v>3</v>
      </c>
      <c r="I252" s="173"/>
      <c r="L252" s="170"/>
      <c r="M252" s="174"/>
      <c r="N252" s="175"/>
      <c r="O252" s="175"/>
      <c r="P252" s="175"/>
      <c r="Q252" s="175"/>
      <c r="R252" s="175"/>
      <c r="S252" s="175"/>
      <c r="T252" s="176"/>
      <c r="AT252" s="171" t="s">
        <v>249</v>
      </c>
      <c r="AU252" s="171" t="s">
        <v>79</v>
      </c>
      <c r="AV252" s="13" t="s">
        <v>77</v>
      </c>
      <c r="AW252" s="13" t="s">
        <v>32</v>
      </c>
      <c r="AX252" s="13" t="s">
        <v>70</v>
      </c>
      <c r="AY252" s="171" t="s">
        <v>121</v>
      </c>
    </row>
    <row r="253" spans="1:65" s="14" customFormat="1">
      <c r="B253" s="177"/>
      <c r="D253" s="158" t="s">
        <v>249</v>
      </c>
      <c r="E253" s="178" t="s">
        <v>3</v>
      </c>
      <c r="F253" s="179" t="s">
        <v>1029</v>
      </c>
      <c r="H253" s="180">
        <v>30.367999999999999</v>
      </c>
      <c r="I253" s="181"/>
      <c r="L253" s="177"/>
      <c r="M253" s="182"/>
      <c r="N253" s="183"/>
      <c r="O253" s="183"/>
      <c r="P253" s="183"/>
      <c r="Q253" s="183"/>
      <c r="R253" s="183"/>
      <c r="S253" s="183"/>
      <c r="T253" s="184"/>
      <c r="AT253" s="178" t="s">
        <v>249</v>
      </c>
      <c r="AU253" s="178" t="s">
        <v>79</v>
      </c>
      <c r="AV253" s="14" t="s">
        <v>79</v>
      </c>
      <c r="AW253" s="14" t="s">
        <v>32</v>
      </c>
      <c r="AX253" s="14" t="s">
        <v>77</v>
      </c>
      <c r="AY253" s="178" t="s">
        <v>121</v>
      </c>
    </row>
    <row r="254" spans="1:65" s="2" customFormat="1" ht="16.5" customHeight="1">
      <c r="A254" s="34"/>
      <c r="B254" s="144"/>
      <c r="C254" s="145" t="s">
        <v>398</v>
      </c>
      <c r="D254" s="145" t="s">
        <v>123</v>
      </c>
      <c r="E254" s="146" t="s">
        <v>1030</v>
      </c>
      <c r="F254" s="147" t="s">
        <v>1031</v>
      </c>
      <c r="G254" s="148" t="s">
        <v>297</v>
      </c>
      <c r="H254" s="149">
        <v>2.67</v>
      </c>
      <c r="I254" s="150"/>
      <c r="J254" s="151">
        <f>ROUND(I254*H254,2)</f>
        <v>0</v>
      </c>
      <c r="K254" s="147" t="s">
        <v>244</v>
      </c>
      <c r="L254" s="35"/>
      <c r="M254" s="152" t="s">
        <v>3</v>
      </c>
      <c r="N254" s="153" t="s">
        <v>41</v>
      </c>
      <c r="O254" s="55"/>
      <c r="P254" s="154">
        <f>O254*H254</f>
        <v>0</v>
      </c>
      <c r="Q254" s="154">
        <v>1.8907700000000001</v>
      </c>
      <c r="R254" s="154">
        <f>Q254*H254</f>
        <v>5.0483558999999998</v>
      </c>
      <c r="S254" s="154">
        <v>0</v>
      </c>
      <c r="T254" s="15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56" t="s">
        <v>120</v>
      </c>
      <c r="AT254" s="156" t="s">
        <v>123</v>
      </c>
      <c r="AU254" s="156" t="s">
        <v>79</v>
      </c>
      <c r="AY254" s="19" t="s">
        <v>121</v>
      </c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19" t="s">
        <v>77</v>
      </c>
      <c r="BK254" s="157">
        <f>ROUND(I254*H254,2)</f>
        <v>0</v>
      </c>
      <c r="BL254" s="19" t="s">
        <v>120</v>
      </c>
      <c r="BM254" s="156" t="s">
        <v>1032</v>
      </c>
    </row>
    <row r="255" spans="1:65" s="2" customFormat="1" ht="19.5">
      <c r="A255" s="34"/>
      <c r="B255" s="35"/>
      <c r="C255" s="34"/>
      <c r="D255" s="158" t="s">
        <v>129</v>
      </c>
      <c r="E255" s="34"/>
      <c r="F255" s="159" t="s">
        <v>1033</v>
      </c>
      <c r="G255" s="34"/>
      <c r="H255" s="34"/>
      <c r="I255" s="160"/>
      <c r="J255" s="34"/>
      <c r="K255" s="34"/>
      <c r="L255" s="35"/>
      <c r="M255" s="161"/>
      <c r="N255" s="162"/>
      <c r="O255" s="55"/>
      <c r="P255" s="55"/>
      <c r="Q255" s="55"/>
      <c r="R255" s="55"/>
      <c r="S255" s="55"/>
      <c r="T255" s="56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129</v>
      </c>
      <c r="AU255" s="19" t="s">
        <v>79</v>
      </c>
    </row>
    <row r="256" spans="1:65" s="2" customFormat="1">
      <c r="A256" s="34"/>
      <c r="B256" s="35"/>
      <c r="C256" s="34"/>
      <c r="D256" s="168" t="s">
        <v>247</v>
      </c>
      <c r="E256" s="34"/>
      <c r="F256" s="169" t="s">
        <v>1034</v>
      </c>
      <c r="G256" s="34"/>
      <c r="H256" s="34"/>
      <c r="I256" s="160"/>
      <c r="J256" s="34"/>
      <c r="K256" s="34"/>
      <c r="L256" s="35"/>
      <c r="M256" s="161"/>
      <c r="N256" s="162"/>
      <c r="O256" s="55"/>
      <c r="P256" s="55"/>
      <c r="Q256" s="55"/>
      <c r="R256" s="55"/>
      <c r="S256" s="55"/>
      <c r="T256" s="56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247</v>
      </c>
      <c r="AU256" s="19" t="s">
        <v>79</v>
      </c>
    </row>
    <row r="257" spans="1:65" s="13" customFormat="1">
      <c r="B257" s="170"/>
      <c r="D257" s="158" t="s">
        <v>249</v>
      </c>
      <c r="E257" s="171" t="s">
        <v>3</v>
      </c>
      <c r="F257" s="172" t="s">
        <v>1027</v>
      </c>
      <c r="H257" s="171" t="s">
        <v>3</v>
      </c>
      <c r="I257" s="173"/>
      <c r="L257" s="170"/>
      <c r="M257" s="174"/>
      <c r="N257" s="175"/>
      <c r="O257" s="175"/>
      <c r="P257" s="175"/>
      <c r="Q257" s="175"/>
      <c r="R257" s="175"/>
      <c r="S257" s="175"/>
      <c r="T257" s="176"/>
      <c r="AT257" s="171" t="s">
        <v>249</v>
      </c>
      <c r="AU257" s="171" t="s">
        <v>79</v>
      </c>
      <c r="AV257" s="13" t="s">
        <v>77</v>
      </c>
      <c r="AW257" s="13" t="s">
        <v>32</v>
      </c>
      <c r="AX257" s="13" t="s">
        <v>70</v>
      </c>
      <c r="AY257" s="171" t="s">
        <v>121</v>
      </c>
    </row>
    <row r="258" spans="1:65" s="13" customFormat="1">
      <c r="B258" s="170"/>
      <c r="D258" s="158" t="s">
        <v>249</v>
      </c>
      <c r="E258" s="171" t="s">
        <v>3</v>
      </c>
      <c r="F258" s="172" t="s">
        <v>1035</v>
      </c>
      <c r="H258" s="171" t="s">
        <v>3</v>
      </c>
      <c r="I258" s="173"/>
      <c r="L258" s="170"/>
      <c r="M258" s="174"/>
      <c r="N258" s="175"/>
      <c r="O258" s="175"/>
      <c r="P258" s="175"/>
      <c r="Q258" s="175"/>
      <c r="R258" s="175"/>
      <c r="S258" s="175"/>
      <c r="T258" s="176"/>
      <c r="AT258" s="171" t="s">
        <v>249</v>
      </c>
      <c r="AU258" s="171" t="s">
        <v>79</v>
      </c>
      <c r="AV258" s="13" t="s">
        <v>77</v>
      </c>
      <c r="AW258" s="13" t="s">
        <v>32</v>
      </c>
      <c r="AX258" s="13" t="s">
        <v>70</v>
      </c>
      <c r="AY258" s="171" t="s">
        <v>121</v>
      </c>
    </row>
    <row r="259" spans="1:65" s="14" customFormat="1">
      <c r="B259" s="177"/>
      <c r="D259" s="158" t="s">
        <v>249</v>
      </c>
      <c r="E259" s="178" t="s">
        <v>3</v>
      </c>
      <c r="F259" s="179" t="s">
        <v>1036</v>
      </c>
      <c r="H259" s="180">
        <v>2.67</v>
      </c>
      <c r="I259" s="181"/>
      <c r="L259" s="177"/>
      <c r="M259" s="182"/>
      <c r="N259" s="183"/>
      <c r="O259" s="183"/>
      <c r="P259" s="183"/>
      <c r="Q259" s="183"/>
      <c r="R259" s="183"/>
      <c r="S259" s="183"/>
      <c r="T259" s="184"/>
      <c r="AT259" s="178" t="s">
        <v>249</v>
      </c>
      <c r="AU259" s="178" t="s">
        <v>79</v>
      </c>
      <c r="AV259" s="14" t="s">
        <v>79</v>
      </c>
      <c r="AW259" s="14" t="s">
        <v>32</v>
      </c>
      <c r="AX259" s="14" t="s">
        <v>77</v>
      </c>
      <c r="AY259" s="178" t="s">
        <v>121</v>
      </c>
    </row>
    <row r="260" spans="1:65" s="2" customFormat="1" ht="33" customHeight="1">
      <c r="A260" s="34"/>
      <c r="B260" s="144"/>
      <c r="C260" s="145" t="s">
        <v>404</v>
      </c>
      <c r="D260" s="145" t="s">
        <v>123</v>
      </c>
      <c r="E260" s="146" t="s">
        <v>1037</v>
      </c>
      <c r="F260" s="147" t="s">
        <v>1038</v>
      </c>
      <c r="G260" s="148" t="s">
        <v>297</v>
      </c>
      <c r="H260" s="149">
        <v>2.472</v>
      </c>
      <c r="I260" s="150"/>
      <c r="J260" s="151">
        <f>ROUND(I260*H260,2)</f>
        <v>0</v>
      </c>
      <c r="K260" s="147" t="s">
        <v>244</v>
      </c>
      <c r="L260" s="35"/>
      <c r="M260" s="152" t="s">
        <v>3</v>
      </c>
      <c r="N260" s="153" t="s">
        <v>41</v>
      </c>
      <c r="O260" s="55"/>
      <c r="P260" s="154">
        <f>O260*H260</f>
        <v>0</v>
      </c>
      <c r="Q260" s="154">
        <v>2.3010199999999998</v>
      </c>
      <c r="R260" s="154">
        <f>Q260*H260</f>
        <v>5.6881214399999998</v>
      </c>
      <c r="S260" s="154">
        <v>0</v>
      </c>
      <c r="T260" s="155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56" t="s">
        <v>120</v>
      </c>
      <c r="AT260" s="156" t="s">
        <v>123</v>
      </c>
      <c r="AU260" s="156" t="s">
        <v>79</v>
      </c>
      <c r="AY260" s="19" t="s">
        <v>121</v>
      </c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19" t="s">
        <v>77</v>
      </c>
      <c r="BK260" s="157">
        <f>ROUND(I260*H260,2)</f>
        <v>0</v>
      </c>
      <c r="BL260" s="19" t="s">
        <v>120</v>
      </c>
      <c r="BM260" s="156" t="s">
        <v>1039</v>
      </c>
    </row>
    <row r="261" spans="1:65" s="2" customFormat="1" ht="29.25">
      <c r="A261" s="34"/>
      <c r="B261" s="35"/>
      <c r="C261" s="34"/>
      <c r="D261" s="158" t="s">
        <v>129</v>
      </c>
      <c r="E261" s="34"/>
      <c r="F261" s="159" t="s">
        <v>1040</v>
      </c>
      <c r="G261" s="34"/>
      <c r="H261" s="34"/>
      <c r="I261" s="160"/>
      <c r="J261" s="34"/>
      <c r="K261" s="34"/>
      <c r="L261" s="35"/>
      <c r="M261" s="161"/>
      <c r="N261" s="162"/>
      <c r="O261" s="55"/>
      <c r="P261" s="55"/>
      <c r="Q261" s="55"/>
      <c r="R261" s="55"/>
      <c r="S261" s="55"/>
      <c r="T261" s="56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129</v>
      </c>
      <c r="AU261" s="19" t="s">
        <v>79</v>
      </c>
    </row>
    <row r="262" spans="1:65" s="2" customFormat="1">
      <c r="A262" s="34"/>
      <c r="B262" s="35"/>
      <c r="C262" s="34"/>
      <c r="D262" s="168" t="s">
        <v>247</v>
      </c>
      <c r="E262" s="34"/>
      <c r="F262" s="169" t="s">
        <v>1041</v>
      </c>
      <c r="G262" s="34"/>
      <c r="H262" s="34"/>
      <c r="I262" s="160"/>
      <c r="J262" s="34"/>
      <c r="K262" s="34"/>
      <c r="L262" s="35"/>
      <c r="M262" s="161"/>
      <c r="N262" s="162"/>
      <c r="O262" s="55"/>
      <c r="P262" s="55"/>
      <c r="Q262" s="55"/>
      <c r="R262" s="55"/>
      <c r="S262" s="55"/>
      <c r="T262" s="56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9" t="s">
        <v>247</v>
      </c>
      <c r="AU262" s="19" t="s">
        <v>79</v>
      </c>
    </row>
    <row r="263" spans="1:65" s="13" customFormat="1">
      <c r="B263" s="170"/>
      <c r="D263" s="158" t="s">
        <v>249</v>
      </c>
      <c r="E263" s="171" t="s">
        <v>3</v>
      </c>
      <c r="F263" s="172" t="s">
        <v>1042</v>
      </c>
      <c r="H263" s="171" t="s">
        <v>3</v>
      </c>
      <c r="I263" s="173"/>
      <c r="L263" s="170"/>
      <c r="M263" s="174"/>
      <c r="N263" s="175"/>
      <c r="O263" s="175"/>
      <c r="P263" s="175"/>
      <c r="Q263" s="175"/>
      <c r="R263" s="175"/>
      <c r="S263" s="175"/>
      <c r="T263" s="176"/>
      <c r="AT263" s="171" t="s">
        <v>249</v>
      </c>
      <c r="AU263" s="171" t="s">
        <v>79</v>
      </c>
      <c r="AV263" s="13" t="s">
        <v>77</v>
      </c>
      <c r="AW263" s="13" t="s">
        <v>32</v>
      </c>
      <c r="AX263" s="13" t="s">
        <v>70</v>
      </c>
      <c r="AY263" s="171" t="s">
        <v>121</v>
      </c>
    </row>
    <row r="264" spans="1:65" s="14" customFormat="1">
      <c r="B264" s="177"/>
      <c r="D264" s="158" t="s">
        <v>249</v>
      </c>
      <c r="E264" s="178" t="s">
        <v>3</v>
      </c>
      <c r="F264" s="179" t="s">
        <v>1043</v>
      </c>
      <c r="H264" s="180">
        <v>2.472</v>
      </c>
      <c r="I264" s="181"/>
      <c r="L264" s="177"/>
      <c r="M264" s="182"/>
      <c r="N264" s="183"/>
      <c r="O264" s="183"/>
      <c r="P264" s="183"/>
      <c r="Q264" s="183"/>
      <c r="R264" s="183"/>
      <c r="S264" s="183"/>
      <c r="T264" s="184"/>
      <c r="AT264" s="178" t="s">
        <v>249</v>
      </c>
      <c r="AU264" s="178" t="s">
        <v>79</v>
      </c>
      <c r="AV264" s="14" t="s">
        <v>79</v>
      </c>
      <c r="AW264" s="14" t="s">
        <v>32</v>
      </c>
      <c r="AX264" s="14" t="s">
        <v>77</v>
      </c>
      <c r="AY264" s="178" t="s">
        <v>121</v>
      </c>
    </row>
    <row r="265" spans="1:65" s="2" customFormat="1" ht="24.2" customHeight="1">
      <c r="A265" s="34"/>
      <c r="B265" s="144"/>
      <c r="C265" s="145" t="s">
        <v>410</v>
      </c>
      <c r="D265" s="145" t="s">
        <v>123</v>
      </c>
      <c r="E265" s="146" t="s">
        <v>1044</v>
      </c>
      <c r="F265" s="147" t="s">
        <v>1045</v>
      </c>
      <c r="G265" s="148" t="s">
        <v>297</v>
      </c>
      <c r="H265" s="149">
        <v>5.7590000000000003</v>
      </c>
      <c r="I265" s="150"/>
      <c r="J265" s="151">
        <f>ROUND(I265*H265,2)</f>
        <v>0</v>
      </c>
      <c r="K265" s="147" t="s">
        <v>244</v>
      </c>
      <c r="L265" s="35"/>
      <c r="M265" s="152" t="s">
        <v>3</v>
      </c>
      <c r="N265" s="153" t="s">
        <v>41</v>
      </c>
      <c r="O265" s="55"/>
      <c r="P265" s="154">
        <f>O265*H265</f>
        <v>0</v>
      </c>
      <c r="Q265" s="154">
        <v>2.5018699999999998</v>
      </c>
      <c r="R265" s="154">
        <f>Q265*H265</f>
        <v>14.40826933</v>
      </c>
      <c r="S265" s="154">
        <v>0</v>
      </c>
      <c r="T265" s="155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56" t="s">
        <v>120</v>
      </c>
      <c r="AT265" s="156" t="s">
        <v>123</v>
      </c>
      <c r="AU265" s="156" t="s">
        <v>79</v>
      </c>
      <c r="AY265" s="19" t="s">
        <v>121</v>
      </c>
      <c r="BE265" s="157">
        <f>IF(N265="základní",J265,0)</f>
        <v>0</v>
      </c>
      <c r="BF265" s="157">
        <f>IF(N265="snížená",J265,0)</f>
        <v>0</v>
      </c>
      <c r="BG265" s="157">
        <f>IF(N265="zákl. přenesená",J265,0)</f>
        <v>0</v>
      </c>
      <c r="BH265" s="157">
        <f>IF(N265="sníž. přenesená",J265,0)</f>
        <v>0</v>
      </c>
      <c r="BI265" s="157">
        <f>IF(N265="nulová",J265,0)</f>
        <v>0</v>
      </c>
      <c r="BJ265" s="19" t="s">
        <v>77</v>
      </c>
      <c r="BK265" s="157">
        <f>ROUND(I265*H265,2)</f>
        <v>0</v>
      </c>
      <c r="BL265" s="19" t="s">
        <v>120</v>
      </c>
      <c r="BM265" s="156" t="s">
        <v>1046</v>
      </c>
    </row>
    <row r="266" spans="1:65" s="2" customFormat="1" ht="29.25">
      <c r="A266" s="34"/>
      <c r="B266" s="35"/>
      <c r="C266" s="34"/>
      <c r="D266" s="158" t="s">
        <v>129</v>
      </c>
      <c r="E266" s="34"/>
      <c r="F266" s="159" t="s">
        <v>1047</v>
      </c>
      <c r="G266" s="34"/>
      <c r="H266" s="34"/>
      <c r="I266" s="160"/>
      <c r="J266" s="34"/>
      <c r="K266" s="34"/>
      <c r="L266" s="35"/>
      <c r="M266" s="161"/>
      <c r="N266" s="162"/>
      <c r="O266" s="55"/>
      <c r="P266" s="55"/>
      <c r="Q266" s="55"/>
      <c r="R266" s="55"/>
      <c r="S266" s="55"/>
      <c r="T266" s="56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129</v>
      </c>
      <c r="AU266" s="19" t="s">
        <v>79</v>
      </c>
    </row>
    <row r="267" spans="1:65" s="2" customFormat="1">
      <c r="A267" s="34"/>
      <c r="B267" s="35"/>
      <c r="C267" s="34"/>
      <c r="D267" s="168" t="s">
        <v>247</v>
      </c>
      <c r="E267" s="34"/>
      <c r="F267" s="169" t="s">
        <v>1048</v>
      </c>
      <c r="G267" s="34"/>
      <c r="H267" s="34"/>
      <c r="I267" s="160"/>
      <c r="J267" s="34"/>
      <c r="K267" s="34"/>
      <c r="L267" s="35"/>
      <c r="M267" s="161"/>
      <c r="N267" s="162"/>
      <c r="O267" s="55"/>
      <c r="P267" s="55"/>
      <c r="Q267" s="55"/>
      <c r="R267" s="55"/>
      <c r="S267" s="55"/>
      <c r="T267" s="56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9" t="s">
        <v>247</v>
      </c>
      <c r="AU267" s="19" t="s">
        <v>79</v>
      </c>
    </row>
    <row r="268" spans="1:65" s="13" customFormat="1">
      <c r="B268" s="170"/>
      <c r="D268" s="158" t="s">
        <v>249</v>
      </c>
      <c r="E268" s="171" t="s">
        <v>3</v>
      </c>
      <c r="F268" s="172" t="s">
        <v>1049</v>
      </c>
      <c r="H268" s="171" t="s">
        <v>3</v>
      </c>
      <c r="I268" s="173"/>
      <c r="L268" s="170"/>
      <c r="M268" s="174"/>
      <c r="N268" s="175"/>
      <c r="O268" s="175"/>
      <c r="P268" s="175"/>
      <c r="Q268" s="175"/>
      <c r="R268" s="175"/>
      <c r="S268" s="175"/>
      <c r="T268" s="176"/>
      <c r="AT268" s="171" t="s">
        <v>249</v>
      </c>
      <c r="AU268" s="171" t="s">
        <v>79</v>
      </c>
      <c r="AV268" s="13" t="s">
        <v>77</v>
      </c>
      <c r="AW268" s="13" t="s">
        <v>32</v>
      </c>
      <c r="AX268" s="13" t="s">
        <v>70</v>
      </c>
      <c r="AY268" s="171" t="s">
        <v>121</v>
      </c>
    </row>
    <row r="269" spans="1:65" s="13" customFormat="1">
      <c r="B269" s="170"/>
      <c r="D269" s="158" t="s">
        <v>249</v>
      </c>
      <c r="E269" s="171" t="s">
        <v>3</v>
      </c>
      <c r="F269" s="172" t="s">
        <v>1050</v>
      </c>
      <c r="H269" s="171" t="s">
        <v>3</v>
      </c>
      <c r="I269" s="173"/>
      <c r="L269" s="170"/>
      <c r="M269" s="174"/>
      <c r="N269" s="175"/>
      <c r="O269" s="175"/>
      <c r="P269" s="175"/>
      <c r="Q269" s="175"/>
      <c r="R269" s="175"/>
      <c r="S269" s="175"/>
      <c r="T269" s="176"/>
      <c r="AT269" s="171" t="s">
        <v>249</v>
      </c>
      <c r="AU269" s="171" t="s">
        <v>79</v>
      </c>
      <c r="AV269" s="13" t="s">
        <v>77</v>
      </c>
      <c r="AW269" s="13" t="s">
        <v>32</v>
      </c>
      <c r="AX269" s="13" t="s">
        <v>70</v>
      </c>
      <c r="AY269" s="171" t="s">
        <v>121</v>
      </c>
    </row>
    <row r="270" spans="1:65" s="13" customFormat="1">
      <c r="B270" s="170"/>
      <c r="D270" s="158" t="s">
        <v>249</v>
      </c>
      <c r="E270" s="171" t="s">
        <v>3</v>
      </c>
      <c r="F270" s="172" t="s">
        <v>1051</v>
      </c>
      <c r="H270" s="171" t="s">
        <v>3</v>
      </c>
      <c r="I270" s="173"/>
      <c r="L270" s="170"/>
      <c r="M270" s="174"/>
      <c r="N270" s="175"/>
      <c r="O270" s="175"/>
      <c r="P270" s="175"/>
      <c r="Q270" s="175"/>
      <c r="R270" s="175"/>
      <c r="S270" s="175"/>
      <c r="T270" s="176"/>
      <c r="AT270" s="171" t="s">
        <v>249</v>
      </c>
      <c r="AU270" s="171" t="s">
        <v>79</v>
      </c>
      <c r="AV270" s="13" t="s">
        <v>77</v>
      </c>
      <c r="AW270" s="13" t="s">
        <v>32</v>
      </c>
      <c r="AX270" s="13" t="s">
        <v>70</v>
      </c>
      <c r="AY270" s="171" t="s">
        <v>121</v>
      </c>
    </row>
    <row r="271" spans="1:65" s="14" customFormat="1">
      <c r="B271" s="177"/>
      <c r="D271" s="158" t="s">
        <v>249</v>
      </c>
      <c r="E271" s="178" t="s">
        <v>3</v>
      </c>
      <c r="F271" s="179" t="s">
        <v>1052</v>
      </c>
      <c r="H271" s="180">
        <v>5.7590000000000003</v>
      </c>
      <c r="I271" s="181"/>
      <c r="L271" s="177"/>
      <c r="M271" s="182"/>
      <c r="N271" s="183"/>
      <c r="O271" s="183"/>
      <c r="P271" s="183"/>
      <c r="Q271" s="183"/>
      <c r="R271" s="183"/>
      <c r="S271" s="183"/>
      <c r="T271" s="184"/>
      <c r="AT271" s="178" t="s">
        <v>249</v>
      </c>
      <c r="AU271" s="178" t="s">
        <v>79</v>
      </c>
      <c r="AV271" s="14" t="s">
        <v>79</v>
      </c>
      <c r="AW271" s="14" t="s">
        <v>32</v>
      </c>
      <c r="AX271" s="14" t="s">
        <v>77</v>
      </c>
      <c r="AY271" s="178" t="s">
        <v>121</v>
      </c>
    </row>
    <row r="272" spans="1:65" s="2" customFormat="1" ht="33" customHeight="1">
      <c r="A272" s="34"/>
      <c r="B272" s="144"/>
      <c r="C272" s="145" t="s">
        <v>416</v>
      </c>
      <c r="D272" s="145" t="s">
        <v>123</v>
      </c>
      <c r="E272" s="146" t="s">
        <v>1053</v>
      </c>
      <c r="F272" s="147" t="s">
        <v>1054</v>
      </c>
      <c r="G272" s="148" t="s">
        <v>243</v>
      </c>
      <c r="H272" s="149">
        <v>1.774</v>
      </c>
      <c r="I272" s="150"/>
      <c r="J272" s="151">
        <f>ROUND(I272*H272,2)</f>
        <v>0</v>
      </c>
      <c r="K272" s="147" t="s">
        <v>244</v>
      </c>
      <c r="L272" s="35"/>
      <c r="M272" s="152" t="s">
        <v>3</v>
      </c>
      <c r="N272" s="153" t="s">
        <v>41</v>
      </c>
      <c r="O272" s="55"/>
      <c r="P272" s="154">
        <f>O272*H272</f>
        <v>0</v>
      </c>
      <c r="Q272" s="154">
        <v>7.8799999999999999E-3</v>
      </c>
      <c r="R272" s="154">
        <f>Q272*H272</f>
        <v>1.3979119999999999E-2</v>
      </c>
      <c r="S272" s="154">
        <v>0</v>
      </c>
      <c r="T272" s="15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56" t="s">
        <v>120</v>
      </c>
      <c r="AT272" s="156" t="s">
        <v>123</v>
      </c>
      <c r="AU272" s="156" t="s">
        <v>79</v>
      </c>
      <c r="AY272" s="19" t="s">
        <v>121</v>
      </c>
      <c r="BE272" s="157">
        <f>IF(N272="základní",J272,0)</f>
        <v>0</v>
      </c>
      <c r="BF272" s="157">
        <f>IF(N272="snížená",J272,0)</f>
        <v>0</v>
      </c>
      <c r="BG272" s="157">
        <f>IF(N272="zákl. přenesená",J272,0)</f>
        <v>0</v>
      </c>
      <c r="BH272" s="157">
        <f>IF(N272="sníž. přenesená",J272,0)</f>
        <v>0</v>
      </c>
      <c r="BI272" s="157">
        <f>IF(N272="nulová",J272,0)</f>
        <v>0</v>
      </c>
      <c r="BJ272" s="19" t="s">
        <v>77</v>
      </c>
      <c r="BK272" s="157">
        <f>ROUND(I272*H272,2)</f>
        <v>0</v>
      </c>
      <c r="BL272" s="19" t="s">
        <v>120</v>
      </c>
      <c r="BM272" s="156" t="s">
        <v>1055</v>
      </c>
    </row>
    <row r="273" spans="1:65" s="2" customFormat="1" ht="29.25">
      <c r="A273" s="34"/>
      <c r="B273" s="35"/>
      <c r="C273" s="34"/>
      <c r="D273" s="158" t="s">
        <v>129</v>
      </c>
      <c r="E273" s="34"/>
      <c r="F273" s="159" t="s">
        <v>1056</v>
      </c>
      <c r="G273" s="34"/>
      <c r="H273" s="34"/>
      <c r="I273" s="160"/>
      <c r="J273" s="34"/>
      <c r="K273" s="34"/>
      <c r="L273" s="35"/>
      <c r="M273" s="161"/>
      <c r="N273" s="162"/>
      <c r="O273" s="55"/>
      <c r="P273" s="55"/>
      <c r="Q273" s="55"/>
      <c r="R273" s="55"/>
      <c r="S273" s="55"/>
      <c r="T273" s="56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129</v>
      </c>
      <c r="AU273" s="19" t="s">
        <v>79</v>
      </c>
    </row>
    <row r="274" spans="1:65" s="2" customFormat="1">
      <c r="A274" s="34"/>
      <c r="B274" s="35"/>
      <c r="C274" s="34"/>
      <c r="D274" s="168" t="s">
        <v>247</v>
      </c>
      <c r="E274" s="34"/>
      <c r="F274" s="169" t="s">
        <v>1057</v>
      </c>
      <c r="G274" s="34"/>
      <c r="H274" s="34"/>
      <c r="I274" s="160"/>
      <c r="J274" s="34"/>
      <c r="K274" s="34"/>
      <c r="L274" s="35"/>
      <c r="M274" s="161"/>
      <c r="N274" s="162"/>
      <c r="O274" s="55"/>
      <c r="P274" s="55"/>
      <c r="Q274" s="55"/>
      <c r="R274" s="55"/>
      <c r="S274" s="55"/>
      <c r="T274" s="56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247</v>
      </c>
      <c r="AU274" s="19" t="s">
        <v>79</v>
      </c>
    </row>
    <row r="275" spans="1:65" s="13" customFormat="1">
      <c r="B275" s="170"/>
      <c r="D275" s="158" t="s">
        <v>249</v>
      </c>
      <c r="E275" s="171" t="s">
        <v>3</v>
      </c>
      <c r="F275" s="172" t="s">
        <v>1058</v>
      </c>
      <c r="H275" s="171" t="s">
        <v>3</v>
      </c>
      <c r="I275" s="173"/>
      <c r="L275" s="170"/>
      <c r="M275" s="174"/>
      <c r="N275" s="175"/>
      <c r="O275" s="175"/>
      <c r="P275" s="175"/>
      <c r="Q275" s="175"/>
      <c r="R275" s="175"/>
      <c r="S275" s="175"/>
      <c r="T275" s="176"/>
      <c r="AT275" s="171" t="s">
        <v>249</v>
      </c>
      <c r="AU275" s="171" t="s">
        <v>79</v>
      </c>
      <c r="AV275" s="13" t="s">
        <v>77</v>
      </c>
      <c r="AW275" s="13" t="s">
        <v>32</v>
      </c>
      <c r="AX275" s="13" t="s">
        <v>70</v>
      </c>
      <c r="AY275" s="171" t="s">
        <v>121</v>
      </c>
    </row>
    <row r="276" spans="1:65" s="14" customFormat="1">
      <c r="B276" s="177"/>
      <c r="D276" s="158" t="s">
        <v>249</v>
      </c>
      <c r="E276" s="178" t="s">
        <v>3</v>
      </c>
      <c r="F276" s="179" t="s">
        <v>1059</v>
      </c>
      <c r="H276" s="180">
        <v>1.774</v>
      </c>
      <c r="I276" s="181"/>
      <c r="L276" s="177"/>
      <c r="M276" s="182"/>
      <c r="N276" s="183"/>
      <c r="O276" s="183"/>
      <c r="P276" s="183"/>
      <c r="Q276" s="183"/>
      <c r="R276" s="183"/>
      <c r="S276" s="183"/>
      <c r="T276" s="184"/>
      <c r="AT276" s="178" t="s">
        <v>249</v>
      </c>
      <c r="AU276" s="178" t="s">
        <v>79</v>
      </c>
      <c r="AV276" s="14" t="s">
        <v>79</v>
      </c>
      <c r="AW276" s="14" t="s">
        <v>32</v>
      </c>
      <c r="AX276" s="14" t="s">
        <v>77</v>
      </c>
      <c r="AY276" s="178" t="s">
        <v>121</v>
      </c>
    </row>
    <row r="277" spans="1:65" s="2" customFormat="1" ht="37.9" customHeight="1">
      <c r="A277" s="34"/>
      <c r="B277" s="144"/>
      <c r="C277" s="145" t="s">
        <v>422</v>
      </c>
      <c r="D277" s="145" t="s">
        <v>123</v>
      </c>
      <c r="E277" s="146" t="s">
        <v>1060</v>
      </c>
      <c r="F277" s="147" t="s">
        <v>1061</v>
      </c>
      <c r="G277" s="148" t="s">
        <v>243</v>
      </c>
      <c r="H277" s="149">
        <v>1.774</v>
      </c>
      <c r="I277" s="150"/>
      <c r="J277" s="151">
        <f>ROUND(I277*H277,2)</f>
        <v>0</v>
      </c>
      <c r="K277" s="147" t="s">
        <v>244</v>
      </c>
      <c r="L277" s="35"/>
      <c r="M277" s="152" t="s">
        <v>3</v>
      </c>
      <c r="N277" s="153" t="s">
        <v>41</v>
      </c>
      <c r="O277" s="55"/>
      <c r="P277" s="154">
        <f>O277*H277</f>
        <v>0</v>
      </c>
      <c r="Q277" s="154">
        <v>0</v>
      </c>
      <c r="R277" s="154">
        <f>Q277*H277</f>
        <v>0</v>
      </c>
      <c r="S277" s="154">
        <v>0</v>
      </c>
      <c r="T277" s="15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56" t="s">
        <v>120</v>
      </c>
      <c r="AT277" s="156" t="s">
        <v>123</v>
      </c>
      <c r="AU277" s="156" t="s">
        <v>79</v>
      </c>
      <c r="AY277" s="19" t="s">
        <v>121</v>
      </c>
      <c r="BE277" s="157">
        <f>IF(N277="základní",J277,0)</f>
        <v>0</v>
      </c>
      <c r="BF277" s="157">
        <f>IF(N277="snížená",J277,0)</f>
        <v>0</v>
      </c>
      <c r="BG277" s="157">
        <f>IF(N277="zákl. přenesená",J277,0)</f>
        <v>0</v>
      </c>
      <c r="BH277" s="157">
        <f>IF(N277="sníž. přenesená",J277,0)</f>
        <v>0</v>
      </c>
      <c r="BI277" s="157">
        <f>IF(N277="nulová",J277,0)</f>
        <v>0</v>
      </c>
      <c r="BJ277" s="19" t="s">
        <v>77</v>
      </c>
      <c r="BK277" s="157">
        <f>ROUND(I277*H277,2)</f>
        <v>0</v>
      </c>
      <c r="BL277" s="19" t="s">
        <v>120</v>
      </c>
      <c r="BM277" s="156" t="s">
        <v>1062</v>
      </c>
    </row>
    <row r="278" spans="1:65" s="2" customFormat="1" ht="29.25">
      <c r="A278" s="34"/>
      <c r="B278" s="35"/>
      <c r="C278" s="34"/>
      <c r="D278" s="158" t="s">
        <v>129</v>
      </c>
      <c r="E278" s="34"/>
      <c r="F278" s="159" t="s">
        <v>1063</v>
      </c>
      <c r="G278" s="34"/>
      <c r="H278" s="34"/>
      <c r="I278" s="160"/>
      <c r="J278" s="34"/>
      <c r="K278" s="34"/>
      <c r="L278" s="35"/>
      <c r="M278" s="161"/>
      <c r="N278" s="162"/>
      <c r="O278" s="55"/>
      <c r="P278" s="55"/>
      <c r="Q278" s="55"/>
      <c r="R278" s="55"/>
      <c r="S278" s="55"/>
      <c r="T278" s="56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9" t="s">
        <v>129</v>
      </c>
      <c r="AU278" s="19" t="s">
        <v>79</v>
      </c>
    </row>
    <row r="279" spans="1:65" s="2" customFormat="1">
      <c r="A279" s="34"/>
      <c r="B279" s="35"/>
      <c r="C279" s="34"/>
      <c r="D279" s="168" t="s">
        <v>247</v>
      </c>
      <c r="E279" s="34"/>
      <c r="F279" s="169" t="s">
        <v>1064</v>
      </c>
      <c r="G279" s="34"/>
      <c r="H279" s="34"/>
      <c r="I279" s="160"/>
      <c r="J279" s="34"/>
      <c r="K279" s="34"/>
      <c r="L279" s="35"/>
      <c r="M279" s="161"/>
      <c r="N279" s="162"/>
      <c r="O279" s="55"/>
      <c r="P279" s="55"/>
      <c r="Q279" s="55"/>
      <c r="R279" s="55"/>
      <c r="S279" s="55"/>
      <c r="T279" s="56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247</v>
      </c>
      <c r="AU279" s="19" t="s">
        <v>79</v>
      </c>
    </row>
    <row r="280" spans="1:65" s="13" customFormat="1">
      <c r="B280" s="170"/>
      <c r="D280" s="158" t="s">
        <v>249</v>
      </c>
      <c r="E280" s="171" t="s">
        <v>3</v>
      </c>
      <c r="F280" s="172" t="s">
        <v>1058</v>
      </c>
      <c r="H280" s="171" t="s">
        <v>3</v>
      </c>
      <c r="I280" s="173"/>
      <c r="L280" s="170"/>
      <c r="M280" s="174"/>
      <c r="N280" s="175"/>
      <c r="O280" s="175"/>
      <c r="P280" s="175"/>
      <c r="Q280" s="175"/>
      <c r="R280" s="175"/>
      <c r="S280" s="175"/>
      <c r="T280" s="176"/>
      <c r="AT280" s="171" t="s">
        <v>249</v>
      </c>
      <c r="AU280" s="171" t="s">
        <v>79</v>
      </c>
      <c r="AV280" s="13" t="s">
        <v>77</v>
      </c>
      <c r="AW280" s="13" t="s">
        <v>32</v>
      </c>
      <c r="AX280" s="13" t="s">
        <v>70</v>
      </c>
      <c r="AY280" s="171" t="s">
        <v>121</v>
      </c>
    </row>
    <row r="281" spans="1:65" s="14" customFormat="1">
      <c r="B281" s="177"/>
      <c r="D281" s="158" t="s">
        <v>249</v>
      </c>
      <c r="E281" s="178" t="s">
        <v>3</v>
      </c>
      <c r="F281" s="179" t="s">
        <v>1059</v>
      </c>
      <c r="H281" s="180">
        <v>1.774</v>
      </c>
      <c r="I281" s="181"/>
      <c r="L281" s="177"/>
      <c r="M281" s="182"/>
      <c r="N281" s="183"/>
      <c r="O281" s="183"/>
      <c r="P281" s="183"/>
      <c r="Q281" s="183"/>
      <c r="R281" s="183"/>
      <c r="S281" s="183"/>
      <c r="T281" s="184"/>
      <c r="AT281" s="178" t="s">
        <v>249</v>
      </c>
      <c r="AU281" s="178" t="s">
        <v>79</v>
      </c>
      <c r="AV281" s="14" t="s">
        <v>79</v>
      </c>
      <c r="AW281" s="14" t="s">
        <v>32</v>
      </c>
      <c r="AX281" s="14" t="s">
        <v>77</v>
      </c>
      <c r="AY281" s="178" t="s">
        <v>121</v>
      </c>
    </row>
    <row r="282" spans="1:65" s="2" customFormat="1" ht="24.2" customHeight="1">
      <c r="A282" s="34"/>
      <c r="B282" s="144"/>
      <c r="C282" s="145" t="s">
        <v>428</v>
      </c>
      <c r="D282" s="145" t="s">
        <v>123</v>
      </c>
      <c r="E282" s="146" t="s">
        <v>1065</v>
      </c>
      <c r="F282" s="147" t="s">
        <v>1066</v>
      </c>
      <c r="G282" s="148" t="s">
        <v>243</v>
      </c>
      <c r="H282" s="149">
        <v>11.8</v>
      </c>
      <c r="I282" s="150"/>
      <c r="J282" s="151">
        <f>ROUND(I282*H282,2)</f>
        <v>0</v>
      </c>
      <c r="K282" s="147" t="s">
        <v>244</v>
      </c>
      <c r="L282" s="35"/>
      <c r="M282" s="152" t="s">
        <v>3</v>
      </c>
      <c r="N282" s="153" t="s">
        <v>41</v>
      </c>
      <c r="O282" s="55"/>
      <c r="P282" s="154">
        <f>O282*H282</f>
        <v>0</v>
      </c>
      <c r="Q282" s="154">
        <v>0.51907000000000003</v>
      </c>
      <c r="R282" s="154">
        <f>Q282*H282</f>
        <v>6.125026000000001</v>
      </c>
      <c r="S282" s="154">
        <v>0</v>
      </c>
      <c r="T282" s="15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56" t="s">
        <v>120</v>
      </c>
      <c r="AT282" s="156" t="s">
        <v>123</v>
      </c>
      <c r="AU282" s="156" t="s">
        <v>79</v>
      </c>
      <c r="AY282" s="19" t="s">
        <v>121</v>
      </c>
      <c r="BE282" s="157">
        <f>IF(N282="základní",J282,0)</f>
        <v>0</v>
      </c>
      <c r="BF282" s="157">
        <f>IF(N282="snížená",J282,0)</f>
        <v>0</v>
      </c>
      <c r="BG282" s="157">
        <f>IF(N282="zákl. přenesená",J282,0)</f>
        <v>0</v>
      </c>
      <c r="BH282" s="157">
        <f>IF(N282="sníž. přenesená",J282,0)</f>
        <v>0</v>
      </c>
      <c r="BI282" s="157">
        <f>IF(N282="nulová",J282,0)</f>
        <v>0</v>
      </c>
      <c r="BJ282" s="19" t="s">
        <v>77</v>
      </c>
      <c r="BK282" s="157">
        <f>ROUND(I282*H282,2)</f>
        <v>0</v>
      </c>
      <c r="BL282" s="19" t="s">
        <v>120</v>
      </c>
      <c r="BM282" s="156" t="s">
        <v>1067</v>
      </c>
    </row>
    <row r="283" spans="1:65" s="2" customFormat="1" ht="19.5">
      <c r="A283" s="34"/>
      <c r="B283" s="35"/>
      <c r="C283" s="34"/>
      <c r="D283" s="158" t="s">
        <v>129</v>
      </c>
      <c r="E283" s="34"/>
      <c r="F283" s="159" t="s">
        <v>1068</v>
      </c>
      <c r="G283" s="34"/>
      <c r="H283" s="34"/>
      <c r="I283" s="160"/>
      <c r="J283" s="34"/>
      <c r="K283" s="34"/>
      <c r="L283" s="35"/>
      <c r="M283" s="161"/>
      <c r="N283" s="162"/>
      <c r="O283" s="55"/>
      <c r="P283" s="55"/>
      <c r="Q283" s="55"/>
      <c r="R283" s="55"/>
      <c r="S283" s="55"/>
      <c r="T283" s="56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129</v>
      </c>
      <c r="AU283" s="19" t="s">
        <v>79</v>
      </c>
    </row>
    <row r="284" spans="1:65" s="2" customFormat="1">
      <c r="A284" s="34"/>
      <c r="B284" s="35"/>
      <c r="C284" s="34"/>
      <c r="D284" s="168" t="s">
        <v>247</v>
      </c>
      <c r="E284" s="34"/>
      <c r="F284" s="169" t="s">
        <v>1069</v>
      </c>
      <c r="G284" s="34"/>
      <c r="H284" s="34"/>
      <c r="I284" s="160"/>
      <c r="J284" s="34"/>
      <c r="K284" s="34"/>
      <c r="L284" s="35"/>
      <c r="M284" s="161"/>
      <c r="N284" s="162"/>
      <c r="O284" s="55"/>
      <c r="P284" s="55"/>
      <c r="Q284" s="55"/>
      <c r="R284" s="55"/>
      <c r="S284" s="55"/>
      <c r="T284" s="56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247</v>
      </c>
      <c r="AU284" s="19" t="s">
        <v>79</v>
      </c>
    </row>
    <row r="285" spans="1:65" s="13" customFormat="1">
      <c r="B285" s="170"/>
      <c r="D285" s="158" t="s">
        <v>249</v>
      </c>
      <c r="E285" s="171" t="s">
        <v>3</v>
      </c>
      <c r="F285" s="172" t="s">
        <v>1070</v>
      </c>
      <c r="H285" s="171" t="s">
        <v>3</v>
      </c>
      <c r="I285" s="173"/>
      <c r="L285" s="170"/>
      <c r="M285" s="174"/>
      <c r="N285" s="175"/>
      <c r="O285" s="175"/>
      <c r="P285" s="175"/>
      <c r="Q285" s="175"/>
      <c r="R285" s="175"/>
      <c r="S285" s="175"/>
      <c r="T285" s="176"/>
      <c r="AT285" s="171" t="s">
        <v>249</v>
      </c>
      <c r="AU285" s="171" t="s">
        <v>79</v>
      </c>
      <c r="AV285" s="13" t="s">
        <v>77</v>
      </c>
      <c r="AW285" s="13" t="s">
        <v>32</v>
      </c>
      <c r="AX285" s="13" t="s">
        <v>70</v>
      </c>
      <c r="AY285" s="171" t="s">
        <v>121</v>
      </c>
    </row>
    <row r="286" spans="1:65" s="13" customFormat="1">
      <c r="B286" s="170"/>
      <c r="D286" s="158" t="s">
        <v>249</v>
      </c>
      <c r="E286" s="171" t="s">
        <v>3</v>
      </c>
      <c r="F286" s="172" t="s">
        <v>1071</v>
      </c>
      <c r="H286" s="171" t="s">
        <v>3</v>
      </c>
      <c r="I286" s="173"/>
      <c r="L286" s="170"/>
      <c r="M286" s="174"/>
      <c r="N286" s="175"/>
      <c r="O286" s="175"/>
      <c r="P286" s="175"/>
      <c r="Q286" s="175"/>
      <c r="R286" s="175"/>
      <c r="S286" s="175"/>
      <c r="T286" s="176"/>
      <c r="AT286" s="171" t="s">
        <v>249</v>
      </c>
      <c r="AU286" s="171" t="s">
        <v>79</v>
      </c>
      <c r="AV286" s="13" t="s">
        <v>77</v>
      </c>
      <c r="AW286" s="13" t="s">
        <v>32</v>
      </c>
      <c r="AX286" s="13" t="s">
        <v>70</v>
      </c>
      <c r="AY286" s="171" t="s">
        <v>121</v>
      </c>
    </row>
    <row r="287" spans="1:65" s="14" customFormat="1">
      <c r="B287" s="177"/>
      <c r="D287" s="158" t="s">
        <v>249</v>
      </c>
      <c r="E287" s="178" t="s">
        <v>3</v>
      </c>
      <c r="F287" s="179" t="s">
        <v>1021</v>
      </c>
      <c r="H287" s="180">
        <v>11.8</v>
      </c>
      <c r="I287" s="181"/>
      <c r="L287" s="177"/>
      <c r="M287" s="182"/>
      <c r="N287" s="183"/>
      <c r="O287" s="183"/>
      <c r="P287" s="183"/>
      <c r="Q287" s="183"/>
      <c r="R287" s="183"/>
      <c r="S287" s="183"/>
      <c r="T287" s="184"/>
      <c r="AT287" s="178" t="s">
        <v>249</v>
      </c>
      <c r="AU287" s="178" t="s">
        <v>79</v>
      </c>
      <c r="AV287" s="14" t="s">
        <v>79</v>
      </c>
      <c r="AW287" s="14" t="s">
        <v>32</v>
      </c>
      <c r="AX287" s="14" t="s">
        <v>77</v>
      </c>
      <c r="AY287" s="178" t="s">
        <v>121</v>
      </c>
    </row>
    <row r="288" spans="1:65" s="2" customFormat="1" ht="24.2" customHeight="1">
      <c r="A288" s="34"/>
      <c r="B288" s="144"/>
      <c r="C288" s="145" t="s">
        <v>434</v>
      </c>
      <c r="D288" s="145" t="s">
        <v>123</v>
      </c>
      <c r="E288" s="146" t="s">
        <v>1072</v>
      </c>
      <c r="F288" s="147" t="s">
        <v>1073</v>
      </c>
      <c r="G288" s="148" t="s">
        <v>243</v>
      </c>
      <c r="H288" s="149">
        <v>26.58</v>
      </c>
      <c r="I288" s="150"/>
      <c r="J288" s="151">
        <f>ROUND(I288*H288,2)</f>
        <v>0</v>
      </c>
      <c r="K288" s="147" t="s">
        <v>244</v>
      </c>
      <c r="L288" s="35"/>
      <c r="M288" s="152" t="s">
        <v>3</v>
      </c>
      <c r="N288" s="153" t="s">
        <v>41</v>
      </c>
      <c r="O288" s="55"/>
      <c r="P288" s="154">
        <f>O288*H288</f>
        <v>0</v>
      </c>
      <c r="Q288" s="154">
        <v>0.61019000000000001</v>
      </c>
      <c r="R288" s="154">
        <f>Q288*H288</f>
        <v>16.218850199999999</v>
      </c>
      <c r="S288" s="154">
        <v>0</v>
      </c>
      <c r="T288" s="155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56" t="s">
        <v>120</v>
      </c>
      <c r="AT288" s="156" t="s">
        <v>123</v>
      </c>
      <c r="AU288" s="156" t="s">
        <v>79</v>
      </c>
      <c r="AY288" s="19" t="s">
        <v>121</v>
      </c>
      <c r="BE288" s="157">
        <f>IF(N288="základní",J288,0)</f>
        <v>0</v>
      </c>
      <c r="BF288" s="157">
        <f>IF(N288="snížená",J288,0)</f>
        <v>0</v>
      </c>
      <c r="BG288" s="157">
        <f>IF(N288="zákl. přenesená",J288,0)</f>
        <v>0</v>
      </c>
      <c r="BH288" s="157">
        <f>IF(N288="sníž. přenesená",J288,0)</f>
        <v>0</v>
      </c>
      <c r="BI288" s="157">
        <f>IF(N288="nulová",J288,0)</f>
        <v>0</v>
      </c>
      <c r="BJ288" s="19" t="s">
        <v>77</v>
      </c>
      <c r="BK288" s="157">
        <f>ROUND(I288*H288,2)</f>
        <v>0</v>
      </c>
      <c r="BL288" s="19" t="s">
        <v>120</v>
      </c>
      <c r="BM288" s="156" t="s">
        <v>1074</v>
      </c>
    </row>
    <row r="289" spans="1:65" s="2" customFormat="1" ht="19.5">
      <c r="A289" s="34"/>
      <c r="B289" s="35"/>
      <c r="C289" s="34"/>
      <c r="D289" s="158" t="s">
        <v>129</v>
      </c>
      <c r="E289" s="34"/>
      <c r="F289" s="159" t="s">
        <v>1075</v>
      </c>
      <c r="G289" s="34"/>
      <c r="H289" s="34"/>
      <c r="I289" s="160"/>
      <c r="J289" s="34"/>
      <c r="K289" s="34"/>
      <c r="L289" s="35"/>
      <c r="M289" s="161"/>
      <c r="N289" s="162"/>
      <c r="O289" s="55"/>
      <c r="P289" s="55"/>
      <c r="Q289" s="55"/>
      <c r="R289" s="55"/>
      <c r="S289" s="55"/>
      <c r="T289" s="56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9" t="s">
        <v>129</v>
      </c>
      <c r="AU289" s="19" t="s">
        <v>79</v>
      </c>
    </row>
    <row r="290" spans="1:65" s="2" customFormat="1">
      <c r="A290" s="34"/>
      <c r="B290" s="35"/>
      <c r="C290" s="34"/>
      <c r="D290" s="168" t="s">
        <v>247</v>
      </c>
      <c r="E290" s="34"/>
      <c r="F290" s="169" t="s">
        <v>1076</v>
      </c>
      <c r="G290" s="34"/>
      <c r="H290" s="34"/>
      <c r="I290" s="160"/>
      <c r="J290" s="34"/>
      <c r="K290" s="34"/>
      <c r="L290" s="35"/>
      <c r="M290" s="161"/>
      <c r="N290" s="162"/>
      <c r="O290" s="55"/>
      <c r="P290" s="55"/>
      <c r="Q290" s="55"/>
      <c r="R290" s="55"/>
      <c r="S290" s="55"/>
      <c r="T290" s="56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9" t="s">
        <v>247</v>
      </c>
      <c r="AU290" s="19" t="s">
        <v>79</v>
      </c>
    </row>
    <row r="291" spans="1:65" s="13" customFormat="1">
      <c r="B291" s="170"/>
      <c r="D291" s="158" t="s">
        <v>249</v>
      </c>
      <c r="E291" s="171" t="s">
        <v>3</v>
      </c>
      <c r="F291" s="172" t="s">
        <v>1077</v>
      </c>
      <c r="H291" s="171" t="s">
        <v>3</v>
      </c>
      <c r="I291" s="173"/>
      <c r="L291" s="170"/>
      <c r="M291" s="174"/>
      <c r="N291" s="175"/>
      <c r="O291" s="175"/>
      <c r="P291" s="175"/>
      <c r="Q291" s="175"/>
      <c r="R291" s="175"/>
      <c r="S291" s="175"/>
      <c r="T291" s="176"/>
      <c r="AT291" s="171" t="s">
        <v>249</v>
      </c>
      <c r="AU291" s="171" t="s">
        <v>79</v>
      </c>
      <c r="AV291" s="13" t="s">
        <v>77</v>
      </c>
      <c r="AW291" s="13" t="s">
        <v>32</v>
      </c>
      <c r="AX291" s="13" t="s">
        <v>70</v>
      </c>
      <c r="AY291" s="171" t="s">
        <v>121</v>
      </c>
    </row>
    <row r="292" spans="1:65" s="13" customFormat="1">
      <c r="B292" s="170"/>
      <c r="D292" s="158" t="s">
        <v>249</v>
      </c>
      <c r="E292" s="171" t="s">
        <v>3</v>
      </c>
      <c r="F292" s="172" t="s">
        <v>1078</v>
      </c>
      <c r="H292" s="171" t="s">
        <v>3</v>
      </c>
      <c r="I292" s="173"/>
      <c r="L292" s="170"/>
      <c r="M292" s="174"/>
      <c r="N292" s="175"/>
      <c r="O292" s="175"/>
      <c r="P292" s="175"/>
      <c r="Q292" s="175"/>
      <c r="R292" s="175"/>
      <c r="S292" s="175"/>
      <c r="T292" s="176"/>
      <c r="AT292" s="171" t="s">
        <v>249</v>
      </c>
      <c r="AU292" s="171" t="s">
        <v>79</v>
      </c>
      <c r="AV292" s="13" t="s">
        <v>77</v>
      </c>
      <c r="AW292" s="13" t="s">
        <v>32</v>
      </c>
      <c r="AX292" s="13" t="s">
        <v>70</v>
      </c>
      <c r="AY292" s="171" t="s">
        <v>121</v>
      </c>
    </row>
    <row r="293" spans="1:65" s="14" customFormat="1">
      <c r="B293" s="177"/>
      <c r="D293" s="158" t="s">
        <v>249</v>
      </c>
      <c r="E293" s="178" t="s">
        <v>3</v>
      </c>
      <c r="F293" s="179" t="s">
        <v>1079</v>
      </c>
      <c r="H293" s="180">
        <v>26.58</v>
      </c>
      <c r="I293" s="181"/>
      <c r="L293" s="177"/>
      <c r="M293" s="182"/>
      <c r="N293" s="183"/>
      <c r="O293" s="183"/>
      <c r="P293" s="183"/>
      <c r="Q293" s="183"/>
      <c r="R293" s="183"/>
      <c r="S293" s="183"/>
      <c r="T293" s="184"/>
      <c r="AT293" s="178" t="s">
        <v>249</v>
      </c>
      <c r="AU293" s="178" t="s">
        <v>79</v>
      </c>
      <c r="AV293" s="14" t="s">
        <v>79</v>
      </c>
      <c r="AW293" s="14" t="s">
        <v>32</v>
      </c>
      <c r="AX293" s="14" t="s">
        <v>77</v>
      </c>
      <c r="AY293" s="178" t="s">
        <v>121</v>
      </c>
    </row>
    <row r="294" spans="1:65" s="12" customFormat="1" ht="22.9" customHeight="1">
      <c r="B294" s="131"/>
      <c r="D294" s="132" t="s">
        <v>69</v>
      </c>
      <c r="E294" s="142" t="s">
        <v>147</v>
      </c>
      <c r="F294" s="142" t="s">
        <v>486</v>
      </c>
      <c r="I294" s="134"/>
      <c r="J294" s="143">
        <f>BK294</f>
        <v>0</v>
      </c>
      <c r="L294" s="131"/>
      <c r="M294" s="136"/>
      <c r="N294" s="137"/>
      <c r="O294" s="137"/>
      <c r="P294" s="138">
        <f>SUM(P295:P342)</f>
        <v>0</v>
      </c>
      <c r="Q294" s="137"/>
      <c r="R294" s="138">
        <f>SUM(R295:R342)</f>
        <v>124.50305807999999</v>
      </c>
      <c r="S294" s="137"/>
      <c r="T294" s="139">
        <f>SUM(T295:T342)</f>
        <v>0</v>
      </c>
      <c r="AR294" s="132" t="s">
        <v>77</v>
      </c>
      <c r="AT294" s="140" t="s">
        <v>69</v>
      </c>
      <c r="AU294" s="140" t="s">
        <v>77</v>
      </c>
      <c r="AY294" s="132" t="s">
        <v>121</v>
      </c>
      <c r="BK294" s="141">
        <f>SUM(BK295:BK342)</f>
        <v>0</v>
      </c>
    </row>
    <row r="295" spans="1:65" s="2" customFormat="1" ht="21.75" customHeight="1">
      <c r="A295" s="34"/>
      <c r="B295" s="144"/>
      <c r="C295" s="145" t="s">
        <v>440</v>
      </c>
      <c r="D295" s="145" t="s">
        <v>123</v>
      </c>
      <c r="E295" s="146" t="s">
        <v>1080</v>
      </c>
      <c r="F295" s="147" t="s">
        <v>1081</v>
      </c>
      <c r="G295" s="148" t="s">
        <v>243</v>
      </c>
      <c r="H295" s="149">
        <v>84.8</v>
      </c>
      <c r="I295" s="150"/>
      <c r="J295" s="151">
        <f>ROUND(I295*H295,2)</f>
        <v>0</v>
      </c>
      <c r="K295" s="147" t="s">
        <v>244</v>
      </c>
      <c r="L295" s="35"/>
      <c r="M295" s="152" t="s">
        <v>3</v>
      </c>
      <c r="N295" s="153" t="s">
        <v>41</v>
      </c>
      <c r="O295" s="55"/>
      <c r="P295" s="154">
        <f>O295*H295</f>
        <v>0</v>
      </c>
      <c r="Q295" s="154">
        <v>0.34499999999999997</v>
      </c>
      <c r="R295" s="154">
        <f>Q295*H295</f>
        <v>29.255999999999997</v>
      </c>
      <c r="S295" s="154">
        <v>0</v>
      </c>
      <c r="T295" s="155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56" t="s">
        <v>120</v>
      </c>
      <c r="AT295" s="156" t="s">
        <v>123</v>
      </c>
      <c r="AU295" s="156" t="s">
        <v>79</v>
      </c>
      <c r="AY295" s="19" t="s">
        <v>121</v>
      </c>
      <c r="BE295" s="157">
        <f>IF(N295="základní",J295,0)</f>
        <v>0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9" t="s">
        <v>77</v>
      </c>
      <c r="BK295" s="157">
        <f>ROUND(I295*H295,2)</f>
        <v>0</v>
      </c>
      <c r="BL295" s="19" t="s">
        <v>120</v>
      </c>
      <c r="BM295" s="156" t="s">
        <v>1082</v>
      </c>
    </row>
    <row r="296" spans="1:65" s="2" customFormat="1" ht="19.5">
      <c r="A296" s="34"/>
      <c r="B296" s="35"/>
      <c r="C296" s="34"/>
      <c r="D296" s="158" t="s">
        <v>129</v>
      </c>
      <c r="E296" s="34"/>
      <c r="F296" s="159" t="s">
        <v>1083</v>
      </c>
      <c r="G296" s="34"/>
      <c r="H296" s="34"/>
      <c r="I296" s="160"/>
      <c r="J296" s="34"/>
      <c r="K296" s="34"/>
      <c r="L296" s="35"/>
      <c r="M296" s="161"/>
      <c r="N296" s="162"/>
      <c r="O296" s="55"/>
      <c r="P296" s="55"/>
      <c r="Q296" s="55"/>
      <c r="R296" s="55"/>
      <c r="S296" s="55"/>
      <c r="T296" s="56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9" t="s">
        <v>129</v>
      </c>
      <c r="AU296" s="19" t="s">
        <v>79</v>
      </c>
    </row>
    <row r="297" spans="1:65" s="2" customFormat="1">
      <c r="A297" s="34"/>
      <c r="B297" s="35"/>
      <c r="C297" s="34"/>
      <c r="D297" s="168" t="s">
        <v>247</v>
      </c>
      <c r="E297" s="34"/>
      <c r="F297" s="169" t="s">
        <v>1084</v>
      </c>
      <c r="G297" s="34"/>
      <c r="H297" s="34"/>
      <c r="I297" s="160"/>
      <c r="J297" s="34"/>
      <c r="K297" s="34"/>
      <c r="L297" s="35"/>
      <c r="M297" s="161"/>
      <c r="N297" s="162"/>
      <c r="O297" s="55"/>
      <c r="P297" s="55"/>
      <c r="Q297" s="55"/>
      <c r="R297" s="55"/>
      <c r="S297" s="55"/>
      <c r="T297" s="56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247</v>
      </c>
      <c r="AU297" s="19" t="s">
        <v>79</v>
      </c>
    </row>
    <row r="298" spans="1:65" s="13" customFormat="1">
      <c r="B298" s="170"/>
      <c r="D298" s="158" t="s">
        <v>249</v>
      </c>
      <c r="E298" s="171" t="s">
        <v>3</v>
      </c>
      <c r="F298" s="172" t="s">
        <v>1085</v>
      </c>
      <c r="H298" s="171" t="s">
        <v>3</v>
      </c>
      <c r="I298" s="173"/>
      <c r="L298" s="170"/>
      <c r="M298" s="174"/>
      <c r="N298" s="175"/>
      <c r="O298" s="175"/>
      <c r="P298" s="175"/>
      <c r="Q298" s="175"/>
      <c r="R298" s="175"/>
      <c r="S298" s="175"/>
      <c r="T298" s="176"/>
      <c r="AT298" s="171" t="s">
        <v>249</v>
      </c>
      <c r="AU298" s="171" t="s">
        <v>79</v>
      </c>
      <c r="AV298" s="13" t="s">
        <v>77</v>
      </c>
      <c r="AW298" s="13" t="s">
        <v>32</v>
      </c>
      <c r="AX298" s="13" t="s">
        <v>70</v>
      </c>
      <c r="AY298" s="171" t="s">
        <v>121</v>
      </c>
    </row>
    <row r="299" spans="1:65" s="14" customFormat="1">
      <c r="B299" s="177"/>
      <c r="D299" s="158" t="s">
        <v>249</v>
      </c>
      <c r="E299" s="178" t="s">
        <v>3</v>
      </c>
      <c r="F299" s="179" t="s">
        <v>1086</v>
      </c>
      <c r="H299" s="180">
        <v>84.8</v>
      </c>
      <c r="I299" s="181"/>
      <c r="L299" s="177"/>
      <c r="M299" s="182"/>
      <c r="N299" s="183"/>
      <c r="O299" s="183"/>
      <c r="P299" s="183"/>
      <c r="Q299" s="183"/>
      <c r="R299" s="183"/>
      <c r="S299" s="183"/>
      <c r="T299" s="184"/>
      <c r="AT299" s="178" t="s">
        <v>249</v>
      </c>
      <c r="AU299" s="178" t="s">
        <v>79</v>
      </c>
      <c r="AV299" s="14" t="s">
        <v>79</v>
      </c>
      <c r="AW299" s="14" t="s">
        <v>32</v>
      </c>
      <c r="AX299" s="14" t="s">
        <v>77</v>
      </c>
      <c r="AY299" s="178" t="s">
        <v>121</v>
      </c>
    </row>
    <row r="300" spans="1:65" s="2" customFormat="1" ht="21.75" customHeight="1">
      <c r="A300" s="34"/>
      <c r="B300" s="144"/>
      <c r="C300" s="145" t="s">
        <v>446</v>
      </c>
      <c r="D300" s="145" t="s">
        <v>123</v>
      </c>
      <c r="E300" s="146" t="s">
        <v>1087</v>
      </c>
      <c r="F300" s="147" t="s">
        <v>1088</v>
      </c>
      <c r="G300" s="148" t="s">
        <v>243</v>
      </c>
      <c r="H300" s="149">
        <v>80</v>
      </c>
      <c r="I300" s="150"/>
      <c r="J300" s="151">
        <f>ROUND(I300*H300,2)</f>
        <v>0</v>
      </c>
      <c r="K300" s="147" t="s">
        <v>244</v>
      </c>
      <c r="L300" s="35"/>
      <c r="M300" s="152" t="s">
        <v>3</v>
      </c>
      <c r="N300" s="153" t="s">
        <v>41</v>
      </c>
      <c r="O300" s="55"/>
      <c r="P300" s="154">
        <f>O300*H300</f>
        <v>0</v>
      </c>
      <c r="Q300" s="154">
        <v>0.46</v>
      </c>
      <c r="R300" s="154">
        <f>Q300*H300</f>
        <v>36.800000000000004</v>
      </c>
      <c r="S300" s="154">
        <v>0</v>
      </c>
      <c r="T300" s="155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56" t="s">
        <v>120</v>
      </c>
      <c r="AT300" s="156" t="s">
        <v>123</v>
      </c>
      <c r="AU300" s="156" t="s">
        <v>79</v>
      </c>
      <c r="AY300" s="19" t="s">
        <v>121</v>
      </c>
      <c r="BE300" s="157">
        <f>IF(N300="základní",J300,0)</f>
        <v>0</v>
      </c>
      <c r="BF300" s="157">
        <f>IF(N300="snížená",J300,0)</f>
        <v>0</v>
      </c>
      <c r="BG300" s="157">
        <f>IF(N300="zákl. přenesená",J300,0)</f>
        <v>0</v>
      </c>
      <c r="BH300" s="157">
        <f>IF(N300="sníž. přenesená",J300,0)</f>
        <v>0</v>
      </c>
      <c r="BI300" s="157">
        <f>IF(N300="nulová",J300,0)</f>
        <v>0</v>
      </c>
      <c r="BJ300" s="19" t="s">
        <v>77</v>
      </c>
      <c r="BK300" s="157">
        <f>ROUND(I300*H300,2)</f>
        <v>0</v>
      </c>
      <c r="BL300" s="19" t="s">
        <v>120</v>
      </c>
      <c r="BM300" s="156" t="s">
        <v>1089</v>
      </c>
    </row>
    <row r="301" spans="1:65" s="2" customFormat="1" ht="19.5">
      <c r="A301" s="34"/>
      <c r="B301" s="35"/>
      <c r="C301" s="34"/>
      <c r="D301" s="158" t="s">
        <v>129</v>
      </c>
      <c r="E301" s="34"/>
      <c r="F301" s="159" t="s">
        <v>1090</v>
      </c>
      <c r="G301" s="34"/>
      <c r="H301" s="34"/>
      <c r="I301" s="160"/>
      <c r="J301" s="34"/>
      <c r="K301" s="34"/>
      <c r="L301" s="35"/>
      <c r="M301" s="161"/>
      <c r="N301" s="162"/>
      <c r="O301" s="55"/>
      <c r="P301" s="55"/>
      <c r="Q301" s="55"/>
      <c r="R301" s="55"/>
      <c r="S301" s="55"/>
      <c r="T301" s="56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129</v>
      </c>
      <c r="AU301" s="19" t="s">
        <v>79</v>
      </c>
    </row>
    <row r="302" spans="1:65" s="2" customFormat="1">
      <c r="A302" s="34"/>
      <c r="B302" s="35"/>
      <c r="C302" s="34"/>
      <c r="D302" s="168" t="s">
        <v>247</v>
      </c>
      <c r="E302" s="34"/>
      <c r="F302" s="169" t="s">
        <v>1091</v>
      </c>
      <c r="G302" s="34"/>
      <c r="H302" s="34"/>
      <c r="I302" s="160"/>
      <c r="J302" s="34"/>
      <c r="K302" s="34"/>
      <c r="L302" s="35"/>
      <c r="M302" s="161"/>
      <c r="N302" s="162"/>
      <c r="O302" s="55"/>
      <c r="P302" s="55"/>
      <c r="Q302" s="55"/>
      <c r="R302" s="55"/>
      <c r="S302" s="55"/>
      <c r="T302" s="56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247</v>
      </c>
      <c r="AU302" s="19" t="s">
        <v>79</v>
      </c>
    </row>
    <row r="303" spans="1:65" s="13" customFormat="1">
      <c r="B303" s="170"/>
      <c r="D303" s="158" t="s">
        <v>249</v>
      </c>
      <c r="E303" s="171" t="s">
        <v>3</v>
      </c>
      <c r="F303" s="172" t="s">
        <v>1092</v>
      </c>
      <c r="H303" s="171" t="s">
        <v>3</v>
      </c>
      <c r="I303" s="173"/>
      <c r="L303" s="170"/>
      <c r="M303" s="174"/>
      <c r="N303" s="175"/>
      <c r="O303" s="175"/>
      <c r="P303" s="175"/>
      <c r="Q303" s="175"/>
      <c r="R303" s="175"/>
      <c r="S303" s="175"/>
      <c r="T303" s="176"/>
      <c r="AT303" s="171" t="s">
        <v>249</v>
      </c>
      <c r="AU303" s="171" t="s">
        <v>79</v>
      </c>
      <c r="AV303" s="13" t="s">
        <v>77</v>
      </c>
      <c r="AW303" s="13" t="s">
        <v>32</v>
      </c>
      <c r="AX303" s="13" t="s">
        <v>70</v>
      </c>
      <c r="AY303" s="171" t="s">
        <v>121</v>
      </c>
    </row>
    <row r="304" spans="1:65" s="14" customFormat="1">
      <c r="B304" s="177"/>
      <c r="D304" s="158" t="s">
        <v>249</v>
      </c>
      <c r="E304" s="178" t="s">
        <v>3</v>
      </c>
      <c r="F304" s="179" t="s">
        <v>1093</v>
      </c>
      <c r="H304" s="180">
        <v>80</v>
      </c>
      <c r="I304" s="181"/>
      <c r="L304" s="177"/>
      <c r="M304" s="182"/>
      <c r="N304" s="183"/>
      <c r="O304" s="183"/>
      <c r="P304" s="183"/>
      <c r="Q304" s="183"/>
      <c r="R304" s="183"/>
      <c r="S304" s="183"/>
      <c r="T304" s="184"/>
      <c r="AT304" s="178" t="s">
        <v>249</v>
      </c>
      <c r="AU304" s="178" t="s">
        <v>79</v>
      </c>
      <c r="AV304" s="14" t="s">
        <v>79</v>
      </c>
      <c r="AW304" s="14" t="s">
        <v>32</v>
      </c>
      <c r="AX304" s="14" t="s">
        <v>77</v>
      </c>
      <c r="AY304" s="178" t="s">
        <v>121</v>
      </c>
    </row>
    <row r="305" spans="1:65" s="2" customFormat="1" ht="33" customHeight="1">
      <c r="A305" s="34"/>
      <c r="B305" s="144"/>
      <c r="C305" s="145" t="s">
        <v>453</v>
      </c>
      <c r="D305" s="145" t="s">
        <v>123</v>
      </c>
      <c r="E305" s="146" t="s">
        <v>1094</v>
      </c>
      <c r="F305" s="147" t="s">
        <v>1095</v>
      </c>
      <c r="G305" s="148" t="s">
        <v>243</v>
      </c>
      <c r="H305" s="149">
        <v>67.2</v>
      </c>
      <c r="I305" s="150"/>
      <c r="J305" s="151">
        <f>ROUND(I305*H305,2)</f>
        <v>0</v>
      </c>
      <c r="K305" s="147" t="s">
        <v>244</v>
      </c>
      <c r="L305" s="35"/>
      <c r="M305" s="152" t="s">
        <v>3</v>
      </c>
      <c r="N305" s="153" t="s">
        <v>41</v>
      </c>
      <c r="O305" s="55"/>
      <c r="P305" s="154">
        <f>O305*H305</f>
        <v>0</v>
      </c>
      <c r="Q305" s="154">
        <v>0.23737</v>
      </c>
      <c r="R305" s="154">
        <f>Q305*H305</f>
        <v>15.951264</v>
      </c>
      <c r="S305" s="154">
        <v>0</v>
      </c>
      <c r="T305" s="155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56" t="s">
        <v>120</v>
      </c>
      <c r="AT305" s="156" t="s">
        <v>123</v>
      </c>
      <c r="AU305" s="156" t="s">
        <v>79</v>
      </c>
      <c r="AY305" s="19" t="s">
        <v>121</v>
      </c>
      <c r="BE305" s="157">
        <f>IF(N305="základní",J305,0)</f>
        <v>0</v>
      </c>
      <c r="BF305" s="157">
        <f>IF(N305="snížená",J305,0)</f>
        <v>0</v>
      </c>
      <c r="BG305" s="157">
        <f>IF(N305="zákl. přenesená",J305,0)</f>
        <v>0</v>
      </c>
      <c r="BH305" s="157">
        <f>IF(N305="sníž. přenesená",J305,0)</f>
        <v>0</v>
      </c>
      <c r="BI305" s="157">
        <f>IF(N305="nulová",J305,0)</f>
        <v>0</v>
      </c>
      <c r="BJ305" s="19" t="s">
        <v>77</v>
      </c>
      <c r="BK305" s="157">
        <f>ROUND(I305*H305,2)</f>
        <v>0</v>
      </c>
      <c r="BL305" s="19" t="s">
        <v>120</v>
      </c>
      <c r="BM305" s="156" t="s">
        <v>1096</v>
      </c>
    </row>
    <row r="306" spans="1:65" s="2" customFormat="1" ht="29.25">
      <c r="A306" s="34"/>
      <c r="B306" s="35"/>
      <c r="C306" s="34"/>
      <c r="D306" s="158" t="s">
        <v>129</v>
      </c>
      <c r="E306" s="34"/>
      <c r="F306" s="159" t="s">
        <v>1097</v>
      </c>
      <c r="G306" s="34"/>
      <c r="H306" s="34"/>
      <c r="I306" s="160"/>
      <c r="J306" s="34"/>
      <c r="K306" s="34"/>
      <c r="L306" s="35"/>
      <c r="M306" s="161"/>
      <c r="N306" s="162"/>
      <c r="O306" s="55"/>
      <c r="P306" s="55"/>
      <c r="Q306" s="55"/>
      <c r="R306" s="55"/>
      <c r="S306" s="55"/>
      <c r="T306" s="56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9" t="s">
        <v>129</v>
      </c>
      <c r="AU306" s="19" t="s">
        <v>79</v>
      </c>
    </row>
    <row r="307" spans="1:65" s="2" customFormat="1">
      <c r="A307" s="34"/>
      <c r="B307" s="35"/>
      <c r="C307" s="34"/>
      <c r="D307" s="168" t="s">
        <v>247</v>
      </c>
      <c r="E307" s="34"/>
      <c r="F307" s="169" t="s">
        <v>1098</v>
      </c>
      <c r="G307" s="34"/>
      <c r="H307" s="34"/>
      <c r="I307" s="160"/>
      <c r="J307" s="34"/>
      <c r="K307" s="34"/>
      <c r="L307" s="35"/>
      <c r="M307" s="161"/>
      <c r="N307" s="162"/>
      <c r="O307" s="55"/>
      <c r="P307" s="55"/>
      <c r="Q307" s="55"/>
      <c r="R307" s="55"/>
      <c r="S307" s="55"/>
      <c r="T307" s="56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247</v>
      </c>
      <c r="AU307" s="19" t="s">
        <v>79</v>
      </c>
    </row>
    <row r="308" spans="1:65" s="13" customFormat="1">
      <c r="B308" s="170"/>
      <c r="D308" s="158" t="s">
        <v>249</v>
      </c>
      <c r="E308" s="171" t="s">
        <v>3</v>
      </c>
      <c r="F308" s="172" t="s">
        <v>1099</v>
      </c>
      <c r="H308" s="171" t="s">
        <v>3</v>
      </c>
      <c r="I308" s="173"/>
      <c r="L308" s="170"/>
      <c r="M308" s="174"/>
      <c r="N308" s="175"/>
      <c r="O308" s="175"/>
      <c r="P308" s="175"/>
      <c r="Q308" s="175"/>
      <c r="R308" s="175"/>
      <c r="S308" s="175"/>
      <c r="T308" s="176"/>
      <c r="AT308" s="171" t="s">
        <v>249</v>
      </c>
      <c r="AU308" s="171" t="s">
        <v>79</v>
      </c>
      <c r="AV308" s="13" t="s">
        <v>77</v>
      </c>
      <c r="AW308" s="13" t="s">
        <v>32</v>
      </c>
      <c r="AX308" s="13" t="s">
        <v>70</v>
      </c>
      <c r="AY308" s="171" t="s">
        <v>121</v>
      </c>
    </row>
    <row r="309" spans="1:65" s="14" customFormat="1">
      <c r="B309" s="177"/>
      <c r="D309" s="158" t="s">
        <v>249</v>
      </c>
      <c r="E309" s="178" t="s">
        <v>3</v>
      </c>
      <c r="F309" s="179" t="s">
        <v>1100</v>
      </c>
      <c r="H309" s="180">
        <v>67.2</v>
      </c>
      <c r="I309" s="181"/>
      <c r="L309" s="177"/>
      <c r="M309" s="182"/>
      <c r="N309" s="183"/>
      <c r="O309" s="183"/>
      <c r="P309" s="183"/>
      <c r="Q309" s="183"/>
      <c r="R309" s="183"/>
      <c r="S309" s="183"/>
      <c r="T309" s="184"/>
      <c r="AT309" s="178" t="s">
        <v>249</v>
      </c>
      <c r="AU309" s="178" t="s">
        <v>79</v>
      </c>
      <c r="AV309" s="14" t="s">
        <v>79</v>
      </c>
      <c r="AW309" s="14" t="s">
        <v>32</v>
      </c>
      <c r="AX309" s="14" t="s">
        <v>77</v>
      </c>
      <c r="AY309" s="178" t="s">
        <v>121</v>
      </c>
    </row>
    <row r="310" spans="1:65" s="2" customFormat="1" ht="16.5" customHeight="1">
      <c r="A310" s="34"/>
      <c r="B310" s="144"/>
      <c r="C310" s="145" t="s">
        <v>459</v>
      </c>
      <c r="D310" s="145" t="s">
        <v>123</v>
      </c>
      <c r="E310" s="146" t="s">
        <v>1101</v>
      </c>
      <c r="F310" s="147" t="s">
        <v>1102</v>
      </c>
      <c r="G310" s="148" t="s">
        <v>297</v>
      </c>
      <c r="H310" s="149">
        <v>7.83</v>
      </c>
      <c r="I310" s="150"/>
      <c r="J310" s="151">
        <f>ROUND(I310*H310,2)</f>
        <v>0</v>
      </c>
      <c r="K310" s="147" t="s">
        <v>244</v>
      </c>
      <c r="L310" s="35"/>
      <c r="M310" s="152" t="s">
        <v>3</v>
      </c>
      <c r="N310" s="153" t="s">
        <v>41</v>
      </c>
      <c r="O310" s="55"/>
      <c r="P310" s="154">
        <f>O310*H310</f>
        <v>0</v>
      </c>
      <c r="Q310" s="154">
        <v>0</v>
      </c>
      <c r="R310" s="154">
        <f>Q310*H310</f>
        <v>0</v>
      </c>
      <c r="S310" s="154">
        <v>0</v>
      </c>
      <c r="T310" s="155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56" t="s">
        <v>120</v>
      </c>
      <c r="AT310" s="156" t="s">
        <v>123</v>
      </c>
      <c r="AU310" s="156" t="s">
        <v>79</v>
      </c>
      <c r="AY310" s="19" t="s">
        <v>121</v>
      </c>
      <c r="BE310" s="157">
        <f>IF(N310="základní",J310,0)</f>
        <v>0</v>
      </c>
      <c r="BF310" s="157">
        <f>IF(N310="snížená",J310,0)</f>
        <v>0</v>
      </c>
      <c r="BG310" s="157">
        <f>IF(N310="zákl. přenesená",J310,0)</f>
        <v>0</v>
      </c>
      <c r="BH310" s="157">
        <f>IF(N310="sníž. přenesená",J310,0)</f>
        <v>0</v>
      </c>
      <c r="BI310" s="157">
        <f>IF(N310="nulová",J310,0)</f>
        <v>0</v>
      </c>
      <c r="BJ310" s="19" t="s">
        <v>77</v>
      </c>
      <c r="BK310" s="157">
        <f>ROUND(I310*H310,2)</f>
        <v>0</v>
      </c>
      <c r="BL310" s="19" t="s">
        <v>120</v>
      </c>
      <c r="BM310" s="156" t="s">
        <v>1103</v>
      </c>
    </row>
    <row r="311" spans="1:65" s="2" customFormat="1">
      <c r="A311" s="34"/>
      <c r="B311" s="35"/>
      <c r="C311" s="34"/>
      <c r="D311" s="158" t="s">
        <v>129</v>
      </c>
      <c r="E311" s="34"/>
      <c r="F311" s="159" t="s">
        <v>1104</v>
      </c>
      <c r="G311" s="34"/>
      <c r="H311" s="34"/>
      <c r="I311" s="160"/>
      <c r="J311" s="34"/>
      <c r="K311" s="34"/>
      <c r="L311" s="35"/>
      <c r="M311" s="161"/>
      <c r="N311" s="162"/>
      <c r="O311" s="55"/>
      <c r="P311" s="55"/>
      <c r="Q311" s="55"/>
      <c r="R311" s="55"/>
      <c r="S311" s="55"/>
      <c r="T311" s="56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9" t="s">
        <v>129</v>
      </c>
      <c r="AU311" s="19" t="s">
        <v>79</v>
      </c>
    </row>
    <row r="312" spans="1:65" s="2" customFormat="1">
      <c r="A312" s="34"/>
      <c r="B312" s="35"/>
      <c r="C312" s="34"/>
      <c r="D312" s="168" t="s">
        <v>247</v>
      </c>
      <c r="E312" s="34"/>
      <c r="F312" s="169" t="s">
        <v>1105</v>
      </c>
      <c r="G312" s="34"/>
      <c r="H312" s="34"/>
      <c r="I312" s="160"/>
      <c r="J312" s="34"/>
      <c r="K312" s="34"/>
      <c r="L312" s="35"/>
      <c r="M312" s="161"/>
      <c r="N312" s="162"/>
      <c r="O312" s="55"/>
      <c r="P312" s="55"/>
      <c r="Q312" s="55"/>
      <c r="R312" s="55"/>
      <c r="S312" s="55"/>
      <c r="T312" s="5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9" t="s">
        <v>247</v>
      </c>
      <c r="AU312" s="19" t="s">
        <v>79</v>
      </c>
    </row>
    <row r="313" spans="1:65" s="13" customFormat="1" ht="22.5">
      <c r="B313" s="170"/>
      <c r="D313" s="158" t="s">
        <v>249</v>
      </c>
      <c r="E313" s="171" t="s">
        <v>3</v>
      </c>
      <c r="F313" s="172" t="s">
        <v>1106</v>
      </c>
      <c r="H313" s="171" t="s">
        <v>3</v>
      </c>
      <c r="I313" s="173"/>
      <c r="L313" s="170"/>
      <c r="M313" s="174"/>
      <c r="N313" s="175"/>
      <c r="O313" s="175"/>
      <c r="P313" s="175"/>
      <c r="Q313" s="175"/>
      <c r="R313" s="175"/>
      <c r="S313" s="175"/>
      <c r="T313" s="176"/>
      <c r="AT313" s="171" t="s">
        <v>249</v>
      </c>
      <c r="AU313" s="171" t="s">
        <v>79</v>
      </c>
      <c r="AV313" s="13" t="s">
        <v>77</v>
      </c>
      <c r="AW313" s="13" t="s">
        <v>32</v>
      </c>
      <c r="AX313" s="13" t="s">
        <v>70</v>
      </c>
      <c r="AY313" s="171" t="s">
        <v>121</v>
      </c>
    </row>
    <row r="314" spans="1:65" s="14" customFormat="1">
      <c r="B314" s="177"/>
      <c r="D314" s="158" t="s">
        <v>249</v>
      </c>
      <c r="E314" s="178" t="s">
        <v>3</v>
      </c>
      <c r="F314" s="179" t="s">
        <v>1107</v>
      </c>
      <c r="H314" s="180">
        <v>7.83</v>
      </c>
      <c r="I314" s="181"/>
      <c r="L314" s="177"/>
      <c r="M314" s="182"/>
      <c r="N314" s="183"/>
      <c r="O314" s="183"/>
      <c r="P314" s="183"/>
      <c r="Q314" s="183"/>
      <c r="R314" s="183"/>
      <c r="S314" s="183"/>
      <c r="T314" s="184"/>
      <c r="AT314" s="178" t="s">
        <v>249</v>
      </c>
      <c r="AU314" s="178" t="s">
        <v>79</v>
      </c>
      <c r="AV314" s="14" t="s">
        <v>79</v>
      </c>
      <c r="AW314" s="14" t="s">
        <v>32</v>
      </c>
      <c r="AX314" s="14" t="s">
        <v>77</v>
      </c>
      <c r="AY314" s="178" t="s">
        <v>121</v>
      </c>
    </row>
    <row r="315" spans="1:65" s="2" customFormat="1" ht="16.5" customHeight="1">
      <c r="A315" s="34"/>
      <c r="B315" s="144"/>
      <c r="C315" s="193" t="s">
        <v>466</v>
      </c>
      <c r="D315" s="193" t="s">
        <v>496</v>
      </c>
      <c r="E315" s="194" t="s">
        <v>728</v>
      </c>
      <c r="F315" s="195" t="s">
        <v>729</v>
      </c>
      <c r="G315" s="196" t="s">
        <v>475</v>
      </c>
      <c r="H315" s="197">
        <v>14.093999999999999</v>
      </c>
      <c r="I315" s="198"/>
      <c r="J315" s="199">
        <f>ROUND(I315*H315,2)</f>
        <v>0</v>
      </c>
      <c r="K315" s="195" t="s">
        <v>244</v>
      </c>
      <c r="L315" s="200"/>
      <c r="M315" s="201" t="s">
        <v>3</v>
      </c>
      <c r="N315" s="202" t="s">
        <v>41</v>
      </c>
      <c r="O315" s="55"/>
      <c r="P315" s="154">
        <f>O315*H315</f>
        <v>0</v>
      </c>
      <c r="Q315" s="154">
        <v>1</v>
      </c>
      <c r="R315" s="154">
        <f>Q315*H315</f>
        <v>14.093999999999999</v>
      </c>
      <c r="S315" s="154">
        <v>0</v>
      </c>
      <c r="T315" s="15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56" t="s">
        <v>162</v>
      </c>
      <c r="AT315" s="156" t="s">
        <v>496</v>
      </c>
      <c r="AU315" s="156" t="s">
        <v>79</v>
      </c>
      <c r="AY315" s="19" t="s">
        <v>121</v>
      </c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19" t="s">
        <v>77</v>
      </c>
      <c r="BK315" s="157">
        <f>ROUND(I315*H315,2)</f>
        <v>0</v>
      </c>
      <c r="BL315" s="19" t="s">
        <v>120</v>
      </c>
      <c r="BM315" s="156" t="s">
        <v>1108</v>
      </c>
    </row>
    <row r="316" spans="1:65" s="2" customFormat="1">
      <c r="A316" s="34"/>
      <c r="B316" s="35"/>
      <c r="C316" s="34"/>
      <c r="D316" s="158" t="s">
        <v>129</v>
      </c>
      <c r="E316" s="34"/>
      <c r="F316" s="159" t="s">
        <v>729</v>
      </c>
      <c r="G316" s="34"/>
      <c r="H316" s="34"/>
      <c r="I316" s="160"/>
      <c r="J316" s="34"/>
      <c r="K316" s="34"/>
      <c r="L316" s="35"/>
      <c r="M316" s="161"/>
      <c r="N316" s="162"/>
      <c r="O316" s="55"/>
      <c r="P316" s="55"/>
      <c r="Q316" s="55"/>
      <c r="R316" s="55"/>
      <c r="S316" s="55"/>
      <c r="T316" s="56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9" t="s">
        <v>129</v>
      </c>
      <c r="AU316" s="19" t="s">
        <v>79</v>
      </c>
    </row>
    <row r="317" spans="1:65" s="13" customFormat="1" ht="22.5">
      <c r="B317" s="170"/>
      <c r="D317" s="158" t="s">
        <v>249</v>
      </c>
      <c r="E317" s="171" t="s">
        <v>3</v>
      </c>
      <c r="F317" s="172" t="s">
        <v>1106</v>
      </c>
      <c r="H317" s="171" t="s">
        <v>3</v>
      </c>
      <c r="I317" s="173"/>
      <c r="L317" s="170"/>
      <c r="M317" s="174"/>
      <c r="N317" s="175"/>
      <c r="O317" s="175"/>
      <c r="P317" s="175"/>
      <c r="Q317" s="175"/>
      <c r="R317" s="175"/>
      <c r="S317" s="175"/>
      <c r="T317" s="176"/>
      <c r="AT317" s="171" t="s">
        <v>249</v>
      </c>
      <c r="AU317" s="171" t="s">
        <v>79</v>
      </c>
      <c r="AV317" s="13" t="s">
        <v>77</v>
      </c>
      <c r="AW317" s="13" t="s">
        <v>32</v>
      </c>
      <c r="AX317" s="13" t="s">
        <v>70</v>
      </c>
      <c r="AY317" s="171" t="s">
        <v>121</v>
      </c>
    </row>
    <row r="318" spans="1:65" s="14" customFormat="1">
      <c r="B318" s="177"/>
      <c r="D318" s="158" t="s">
        <v>249</v>
      </c>
      <c r="E318" s="178" t="s">
        <v>3</v>
      </c>
      <c r="F318" s="179" t="s">
        <v>1107</v>
      </c>
      <c r="H318" s="180">
        <v>7.83</v>
      </c>
      <c r="I318" s="181"/>
      <c r="L318" s="177"/>
      <c r="M318" s="182"/>
      <c r="N318" s="183"/>
      <c r="O318" s="183"/>
      <c r="P318" s="183"/>
      <c r="Q318" s="183"/>
      <c r="R318" s="183"/>
      <c r="S318" s="183"/>
      <c r="T318" s="184"/>
      <c r="AT318" s="178" t="s">
        <v>249</v>
      </c>
      <c r="AU318" s="178" t="s">
        <v>79</v>
      </c>
      <c r="AV318" s="14" t="s">
        <v>79</v>
      </c>
      <c r="AW318" s="14" t="s">
        <v>32</v>
      </c>
      <c r="AX318" s="14" t="s">
        <v>77</v>
      </c>
      <c r="AY318" s="178" t="s">
        <v>121</v>
      </c>
    </row>
    <row r="319" spans="1:65" s="14" customFormat="1">
      <c r="B319" s="177"/>
      <c r="D319" s="158" t="s">
        <v>249</v>
      </c>
      <c r="F319" s="179" t="s">
        <v>1109</v>
      </c>
      <c r="H319" s="180">
        <v>14.093999999999999</v>
      </c>
      <c r="I319" s="181"/>
      <c r="L319" s="177"/>
      <c r="M319" s="182"/>
      <c r="N319" s="183"/>
      <c r="O319" s="183"/>
      <c r="P319" s="183"/>
      <c r="Q319" s="183"/>
      <c r="R319" s="183"/>
      <c r="S319" s="183"/>
      <c r="T319" s="184"/>
      <c r="AT319" s="178" t="s">
        <v>249</v>
      </c>
      <c r="AU319" s="178" t="s">
        <v>79</v>
      </c>
      <c r="AV319" s="14" t="s">
        <v>79</v>
      </c>
      <c r="AW319" s="14" t="s">
        <v>4</v>
      </c>
      <c r="AX319" s="14" t="s">
        <v>77</v>
      </c>
      <c r="AY319" s="178" t="s">
        <v>121</v>
      </c>
    </row>
    <row r="320" spans="1:65" s="2" customFormat="1" ht="24.2" customHeight="1">
      <c r="A320" s="34"/>
      <c r="B320" s="144"/>
      <c r="C320" s="145" t="s">
        <v>472</v>
      </c>
      <c r="D320" s="145" t="s">
        <v>123</v>
      </c>
      <c r="E320" s="146" t="s">
        <v>1110</v>
      </c>
      <c r="F320" s="147" t="s">
        <v>1111</v>
      </c>
      <c r="G320" s="148" t="s">
        <v>243</v>
      </c>
      <c r="H320" s="149">
        <v>68.8</v>
      </c>
      <c r="I320" s="150"/>
      <c r="J320" s="151">
        <f>ROUND(I320*H320,2)</f>
        <v>0</v>
      </c>
      <c r="K320" s="147" t="s">
        <v>244</v>
      </c>
      <c r="L320" s="35"/>
      <c r="M320" s="152" t="s">
        <v>3</v>
      </c>
      <c r="N320" s="153" t="s">
        <v>41</v>
      </c>
      <c r="O320" s="55"/>
      <c r="P320" s="154">
        <f>O320*H320</f>
        <v>0</v>
      </c>
      <c r="Q320" s="154">
        <v>3.4000000000000002E-4</v>
      </c>
      <c r="R320" s="154">
        <f>Q320*H320</f>
        <v>2.3392E-2</v>
      </c>
      <c r="S320" s="154">
        <v>0</v>
      </c>
      <c r="T320" s="155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56" t="s">
        <v>120</v>
      </c>
      <c r="AT320" s="156" t="s">
        <v>123</v>
      </c>
      <c r="AU320" s="156" t="s">
        <v>79</v>
      </c>
      <c r="AY320" s="19" t="s">
        <v>121</v>
      </c>
      <c r="BE320" s="157">
        <f>IF(N320="základní",J320,0)</f>
        <v>0</v>
      </c>
      <c r="BF320" s="157">
        <f>IF(N320="snížená",J320,0)</f>
        <v>0</v>
      </c>
      <c r="BG320" s="157">
        <f>IF(N320="zákl. přenesená",J320,0)</f>
        <v>0</v>
      </c>
      <c r="BH320" s="157">
        <f>IF(N320="sníž. přenesená",J320,0)</f>
        <v>0</v>
      </c>
      <c r="BI320" s="157">
        <f>IF(N320="nulová",J320,0)</f>
        <v>0</v>
      </c>
      <c r="BJ320" s="19" t="s">
        <v>77</v>
      </c>
      <c r="BK320" s="157">
        <f>ROUND(I320*H320,2)</f>
        <v>0</v>
      </c>
      <c r="BL320" s="19" t="s">
        <v>120</v>
      </c>
      <c r="BM320" s="156" t="s">
        <v>1112</v>
      </c>
    </row>
    <row r="321" spans="1:65" s="2" customFormat="1">
      <c r="A321" s="34"/>
      <c r="B321" s="35"/>
      <c r="C321" s="34"/>
      <c r="D321" s="158" t="s">
        <v>129</v>
      </c>
      <c r="E321" s="34"/>
      <c r="F321" s="159" t="s">
        <v>1113</v>
      </c>
      <c r="G321" s="34"/>
      <c r="H321" s="34"/>
      <c r="I321" s="160"/>
      <c r="J321" s="34"/>
      <c r="K321" s="34"/>
      <c r="L321" s="35"/>
      <c r="M321" s="161"/>
      <c r="N321" s="162"/>
      <c r="O321" s="55"/>
      <c r="P321" s="55"/>
      <c r="Q321" s="55"/>
      <c r="R321" s="55"/>
      <c r="S321" s="55"/>
      <c r="T321" s="56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9" t="s">
        <v>129</v>
      </c>
      <c r="AU321" s="19" t="s">
        <v>79</v>
      </c>
    </row>
    <row r="322" spans="1:65" s="2" customFormat="1">
      <c r="A322" s="34"/>
      <c r="B322" s="35"/>
      <c r="C322" s="34"/>
      <c r="D322" s="168" t="s">
        <v>247</v>
      </c>
      <c r="E322" s="34"/>
      <c r="F322" s="169" t="s">
        <v>1114</v>
      </c>
      <c r="G322" s="34"/>
      <c r="H322" s="34"/>
      <c r="I322" s="160"/>
      <c r="J322" s="34"/>
      <c r="K322" s="34"/>
      <c r="L322" s="35"/>
      <c r="M322" s="161"/>
      <c r="N322" s="162"/>
      <c r="O322" s="55"/>
      <c r="P322" s="55"/>
      <c r="Q322" s="55"/>
      <c r="R322" s="55"/>
      <c r="S322" s="55"/>
      <c r="T322" s="56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9" t="s">
        <v>247</v>
      </c>
      <c r="AU322" s="19" t="s">
        <v>79</v>
      </c>
    </row>
    <row r="323" spans="1:65" s="13" customFormat="1">
      <c r="B323" s="170"/>
      <c r="D323" s="158" t="s">
        <v>249</v>
      </c>
      <c r="E323" s="171" t="s">
        <v>3</v>
      </c>
      <c r="F323" s="172" t="s">
        <v>1115</v>
      </c>
      <c r="H323" s="171" t="s">
        <v>3</v>
      </c>
      <c r="I323" s="173"/>
      <c r="L323" s="170"/>
      <c r="M323" s="174"/>
      <c r="N323" s="175"/>
      <c r="O323" s="175"/>
      <c r="P323" s="175"/>
      <c r="Q323" s="175"/>
      <c r="R323" s="175"/>
      <c r="S323" s="175"/>
      <c r="T323" s="176"/>
      <c r="AT323" s="171" t="s">
        <v>249</v>
      </c>
      <c r="AU323" s="171" t="s">
        <v>79</v>
      </c>
      <c r="AV323" s="13" t="s">
        <v>77</v>
      </c>
      <c r="AW323" s="13" t="s">
        <v>32</v>
      </c>
      <c r="AX323" s="13" t="s">
        <v>70</v>
      </c>
      <c r="AY323" s="171" t="s">
        <v>121</v>
      </c>
    </row>
    <row r="324" spans="1:65" s="14" customFormat="1">
      <c r="B324" s="177"/>
      <c r="D324" s="158" t="s">
        <v>249</v>
      </c>
      <c r="E324" s="178" t="s">
        <v>3</v>
      </c>
      <c r="F324" s="179" t="s">
        <v>1116</v>
      </c>
      <c r="H324" s="180">
        <v>68.8</v>
      </c>
      <c r="I324" s="181"/>
      <c r="L324" s="177"/>
      <c r="M324" s="182"/>
      <c r="N324" s="183"/>
      <c r="O324" s="183"/>
      <c r="P324" s="183"/>
      <c r="Q324" s="183"/>
      <c r="R324" s="183"/>
      <c r="S324" s="183"/>
      <c r="T324" s="184"/>
      <c r="AT324" s="178" t="s">
        <v>249</v>
      </c>
      <c r="AU324" s="178" t="s">
        <v>79</v>
      </c>
      <c r="AV324" s="14" t="s">
        <v>79</v>
      </c>
      <c r="AW324" s="14" t="s">
        <v>32</v>
      </c>
      <c r="AX324" s="14" t="s">
        <v>77</v>
      </c>
      <c r="AY324" s="178" t="s">
        <v>121</v>
      </c>
    </row>
    <row r="325" spans="1:65" s="2" customFormat="1" ht="21.75" customHeight="1">
      <c r="A325" s="34"/>
      <c r="B325" s="144"/>
      <c r="C325" s="145" t="s">
        <v>480</v>
      </c>
      <c r="D325" s="145" t="s">
        <v>123</v>
      </c>
      <c r="E325" s="146" t="s">
        <v>1117</v>
      </c>
      <c r="F325" s="147" t="s">
        <v>1118</v>
      </c>
      <c r="G325" s="148" t="s">
        <v>243</v>
      </c>
      <c r="H325" s="149">
        <v>204.624</v>
      </c>
      <c r="I325" s="150"/>
      <c r="J325" s="151">
        <f>ROUND(I325*H325,2)</f>
        <v>0</v>
      </c>
      <c r="K325" s="147" t="s">
        <v>244</v>
      </c>
      <c r="L325" s="35"/>
      <c r="M325" s="152" t="s">
        <v>3</v>
      </c>
      <c r="N325" s="153" t="s">
        <v>41</v>
      </c>
      <c r="O325" s="55"/>
      <c r="P325" s="154">
        <f>O325*H325</f>
        <v>0</v>
      </c>
      <c r="Q325" s="154">
        <v>5.1000000000000004E-4</v>
      </c>
      <c r="R325" s="154">
        <f>Q325*H325</f>
        <v>0.10435824</v>
      </c>
      <c r="S325" s="154">
        <v>0</v>
      </c>
      <c r="T325" s="155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56" t="s">
        <v>120</v>
      </c>
      <c r="AT325" s="156" t="s">
        <v>123</v>
      </c>
      <c r="AU325" s="156" t="s">
        <v>79</v>
      </c>
      <c r="AY325" s="19" t="s">
        <v>121</v>
      </c>
      <c r="BE325" s="157">
        <f>IF(N325="základní",J325,0)</f>
        <v>0</v>
      </c>
      <c r="BF325" s="157">
        <f>IF(N325="snížená",J325,0)</f>
        <v>0</v>
      </c>
      <c r="BG325" s="157">
        <f>IF(N325="zákl. přenesená",J325,0)</f>
        <v>0</v>
      </c>
      <c r="BH325" s="157">
        <f>IF(N325="sníž. přenesená",J325,0)</f>
        <v>0</v>
      </c>
      <c r="BI325" s="157">
        <f>IF(N325="nulová",J325,0)</f>
        <v>0</v>
      </c>
      <c r="BJ325" s="19" t="s">
        <v>77</v>
      </c>
      <c r="BK325" s="157">
        <f>ROUND(I325*H325,2)</f>
        <v>0</v>
      </c>
      <c r="BL325" s="19" t="s">
        <v>120</v>
      </c>
      <c r="BM325" s="156" t="s">
        <v>1119</v>
      </c>
    </row>
    <row r="326" spans="1:65" s="2" customFormat="1" ht="19.5">
      <c r="A326" s="34"/>
      <c r="B326" s="35"/>
      <c r="C326" s="34"/>
      <c r="D326" s="158" t="s">
        <v>129</v>
      </c>
      <c r="E326" s="34"/>
      <c r="F326" s="159" t="s">
        <v>1120</v>
      </c>
      <c r="G326" s="34"/>
      <c r="H326" s="34"/>
      <c r="I326" s="160"/>
      <c r="J326" s="34"/>
      <c r="K326" s="34"/>
      <c r="L326" s="35"/>
      <c r="M326" s="161"/>
      <c r="N326" s="162"/>
      <c r="O326" s="55"/>
      <c r="P326" s="55"/>
      <c r="Q326" s="55"/>
      <c r="R326" s="55"/>
      <c r="S326" s="55"/>
      <c r="T326" s="56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9" t="s">
        <v>129</v>
      </c>
      <c r="AU326" s="19" t="s">
        <v>79</v>
      </c>
    </row>
    <row r="327" spans="1:65" s="2" customFormat="1">
      <c r="A327" s="34"/>
      <c r="B327" s="35"/>
      <c r="C327" s="34"/>
      <c r="D327" s="168" t="s">
        <v>247</v>
      </c>
      <c r="E327" s="34"/>
      <c r="F327" s="169" t="s">
        <v>1121</v>
      </c>
      <c r="G327" s="34"/>
      <c r="H327" s="34"/>
      <c r="I327" s="160"/>
      <c r="J327" s="34"/>
      <c r="K327" s="34"/>
      <c r="L327" s="35"/>
      <c r="M327" s="161"/>
      <c r="N327" s="162"/>
      <c r="O327" s="55"/>
      <c r="P327" s="55"/>
      <c r="Q327" s="55"/>
      <c r="R327" s="55"/>
      <c r="S327" s="55"/>
      <c r="T327" s="56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9" t="s">
        <v>247</v>
      </c>
      <c r="AU327" s="19" t="s">
        <v>79</v>
      </c>
    </row>
    <row r="328" spans="1:65" s="13" customFormat="1">
      <c r="B328" s="170"/>
      <c r="D328" s="158" t="s">
        <v>249</v>
      </c>
      <c r="E328" s="171" t="s">
        <v>3</v>
      </c>
      <c r="F328" s="172" t="s">
        <v>1122</v>
      </c>
      <c r="H328" s="171" t="s">
        <v>3</v>
      </c>
      <c r="I328" s="173"/>
      <c r="L328" s="170"/>
      <c r="M328" s="174"/>
      <c r="N328" s="175"/>
      <c r="O328" s="175"/>
      <c r="P328" s="175"/>
      <c r="Q328" s="175"/>
      <c r="R328" s="175"/>
      <c r="S328" s="175"/>
      <c r="T328" s="176"/>
      <c r="AT328" s="171" t="s">
        <v>249</v>
      </c>
      <c r="AU328" s="171" t="s">
        <v>79</v>
      </c>
      <c r="AV328" s="13" t="s">
        <v>77</v>
      </c>
      <c r="AW328" s="13" t="s">
        <v>32</v>
      </c>
      <c r="AX328" s="13" t="s">
        <v>70</v>
      </c>
      <c r="AY328" s="171" t="s">
        <v>121</v>
      </c>
    </row>
    <row r="329" spans="1:65" s="14" customFormat="1">
      <c r="B329" s="177"/>
      <c r="D329" s="158" t="s">
        <v>249</v>
      </c>
      <c r="E329" s="178" t="s">
        <v>3</v>
      </c>
      <c r="F329" s="179" t="s">
        <v>1100</v>
      </c>
      <c r="H329" s="180">
        <v>67.2</v>
      </c>
      <c r="I329" s="181"/>
      <c r="L329" s="177"/>
      <c r="M329" s="182"/>
      <c r="N329" s="183"/>
      <c r="O329" s="183"/>
      <c r="P329" s="183"/>
      <c r="Q329" s="183"/>
      <c r="R329" s="183"/>
      <c r="S329" s="183"/>
      <c r="T329" s="184"/>
      <c r="AT329" s="178" t="s">
        <v>249</v>
      </c>
      <c r="AU329" s="178" t="s">
        <v>79</v>
      </c>
      <c r="AV329" s="14" t="s">
        <v>79</v>
      </c>
      <c r="AW329" s="14" t="s">
        <v>32</v>
      </c>
      <c r="AX329" s="14" t="s">
        <v>70</v>
      </c>
      <c r="AY329" s="178" t="s">
        <v>121</v>
      </c>
    </row>
    <row r="330" spans="1:65" s="13" customFormat="1">
      <c r="B330" s="170"/>
      <c r="D330" s="158" t="s">
        <v>249</v>
      </c>
      <c r="E330" s="171" t="s">
        <v>3</v>
      </c>
      <c r="F330" s="172" t="s">
        <v>1123</v>
      </c>
      <c r="H330" s="171" t="s">
        <v>3</v>
      </c>
      <c r="I330" s="173"/>
      <c r="L330" s="170"/>
      <c r="M330" s="174"/>
      <c r="N330" s="175"/>
      <c r="O330" s="175"/>
      <c r="P330" s="175"/>
      <c r="Q330" s="175"/>
      <c r="R330" s="175"/>
      <c r="S330" s="175"/>
      <c r="T330" s="176"/>
      <c r="AT330" s="171" t="s">
        <v>249</v>
      </c>
      <c r="AU330" s="171" t="s">
        <v>79</v>
      </c>
      <c r="AV330" s="13" t="s">
        <v>77</v>
      </c>
      <c r="AW330" s="13" t="s">
        <v>32</v>
      </c>
      <c r="AX330" s="13" t="s">
        <v>70</v>
      </c>
      <c r="AY330" s="171" t="s">
        <v>121</v>
      </c>
    </row>
    <row r="331" spans="1:65" s="14" customFormat="1">
      <c r="B331" s="177"/>
      <c r="D331" s="158" t="s">
        <v>249</v>
      </c>
      <c r="E331" s="178" t="s">
        <v>3</v>
      </c>
      <c r="F331" s="179" t="s">
        <v>1124</v>
      </c>
      <c r="H331" s="180">
        <v>137.42400000000001</v>
      </c>
      <c r="I331" s="181"/>
      <c r="L331" s="177"/>
      <c r="M331" s="182"/>
      <c r="N331" s="183"/>
      <c r="O331" s="183"/>
      <c r="P331" s="183"/>
      <c r="Q331" s="183"/>
      <c r="R331" s="183"/>
      <c r="S331" s="183"/>
      <c r="T331" s="184"/>
      <c r="AT331" s="178" t="s">
        <v>249</v>
      </c>
      <c r="AU331" s="178" t="s">
        <v>79</v>
      </c>
      <c r="AV331" s="14" t="s">
        <v>79</v>
      </c>
      <c r="AW331" s="14" t="s">
        <v>32</v>
      </c>
      <c r="AX331" s="14" t="s">
        <v>70</v>
      </c>
      <c r="AY331" s="178" t="s">
        <v>121</v>
      </c>
    </row>
    <row r="332" spans="1:65" s="15" customFormat="1">
      <c r="B332" s="185"/>
      <c r="D332" s="158" t="s">
        <v>249</v>
      </c>
      <c r="E332" s="186" t="s">
        <v>3</v>
      </c>
      <c r="F332" s="187" t="s">
        <v>253</v>
      </c>
      <c r="H332" s="188">
        <v>204.62400000000002</v>
      </c>
      <c r="I332" s="189"/>
      <c r="L332" s="185"/>
      <c r="M332" s="190"/>
      <c r="N332" s="191"/>
      <c r="O332" s="191"/>
      <c r="P332" s="191"/>
      <c r="Q332" s="191"/>
      <c r="R332" s="191"/>
      <c r="S332" s="191"/>
      <c r="T332" s="192"/>
      <c r="AT332" s="186" t="s">
        <v>249</v>
      </c>
      <c r="AU332" s="186" t="s">
        <v>79</v>
      </c>
      <c r="AV332" s="15" t="s">
        <v>120</v>
      </c>
      <c r="AW332" s="15" t="s">
        <v>32</v>
      </c>
      <c r="AX332" s="15" t="s">
        <v>77</v>
      </c>
      <c r="AY332" s="186" t="s">
        <v>121</v>
      </c>
    </row>
    <row r="333" spans="1:65" s="2" customFormat="1" ht="33" customHeight="1">
      <c r="A333" s="34"/>
      <c r="B333" s="144"/>
      <c r="C333" s="145" t="s">
        <v>487</v>
      </c>
      <c r="D333" s="145" t="s">
        <v>123</v>
      </c>
      <c r="E333" s="146" t="s">
        <v>1125</v>
      </c>
      <c r="F333" s="147" t="s">
        <v>1126</v>
      </c>
      <c r="G333" s="148" t="s">
        <v>243</v>
      </c>
      <c r="H333" s="149">
        <v>137.42400000000001</v>
      </c>
      <c r="I333" s="150"/>
      <c r="J333" s="151">
        <f>ROUND(I333*H333,2)</f>
        <v>0</v>
      </c>
      <c r="K333" s="147" t="s">
        <v>244</v>
      </c>
      <c r="L333" s="35"/>
      <c r="M333" s="152" t="s">
        <v>3</v>
      </c>
      <c r="N333" s="153" t="s">
        <v>41</v>
      </c>
      <c r="O333" s="55"/>
      <c r="P333" s="154">
        <f>O333*H333</f>
        <v>0</v>
      </c>
      <c r="Q333" s="154">
        <v>0.12966</v>
      </c>
      <c r="R333" s="154">
        <f>Q333*H333</f>
        <v>17.818395840000001</v>
      </c>
      <c r="S333" s="154">
        <v>0</v>
      </c>
      <c r="T333" s="155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56" t="s">
        <v>120</v>
      </c>
      <c r="AT333" s="156" t="s">
        <v>123</v>
      </c>
      <c r="AU333" s="156" t="s">
        <v>79</v>
      </c>
      <c r="AY333" s="19" t="s">
        <v>121</v>
      </c>
      <c r="BE333" s="157">
        <f>IF(N333="základní",J333,0)</f>
        <v>0</v>
      </c>
      <c r="BF333" s="157">
        <f>IF(N333="snížená",J333,0)</f>
        <v>0</v>
      </c>
      <c r="BG333" s="157">
        <f>IF(N333="zákl. přenesená",J333,0)</f>
        <v>0</v>
      </c>
      <c r="BH333" s="157">
        <f>IF(N333="sníž. přenesená",J333,0)</f>
        <v>0</v>
      </c>
      <c r="BI333" s="157">
        <f>IF(N333="nulová",J333,0)</f>
        <v>0</v>
      </c>
      <c r="BJ333" s="19" t="s">
        <v>77</v>
      </c>
      <c r="BK333" s="157">
        <f>ROUND(I333*H333,2)</f>
        <v>0</v>
      </c>
      <c r="BL333" s="19" t="s">
        <v>120</v>
      </c>
      <c r="BM333" s="156" t="s">
        <v>1127</v>
      </c>
    </row>
    <row r="334" spans="1:65" s="2" customFormat="1" ht="29.25">
      <c r="A334" s="34"/>
      <c r="B334" s="35"/>
      <c r="C334" s="34"/>
      <c r="D334" s="158" t="s">
        <v>129</v>
      </c>
      <c r="E334" s="34"/>
      <c r="F334" s="159" t="s">
        <v>1128</v>
      </c>
      <c r="G334" s="34"/>
      <c r="H334" s="34"/>
      <c r="I334" s="160"/>
      <c r="J334" s="34"/>
      <c r="K334" s="34"/>
      <c r="L334" s="35"/>
      <c r="M334" s="161"/>
      <c r="N334" s="162"/>
      <c r="O334" s="55"/>
      <c r="P334" s="55"/>
      <c r="Q334" s="55"/>
      <c r="R334" s="55"/>
      <c r="S334" s="55"/>
      <c r="T334" s="56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9" t="s">
        <v>129</v>
      </c>
      <c r="AU334" s="19" t="s">
        <v>79</v>
      </c>
    </row>
    <row r="335" spans="1:65" s="2" customFormat="1">
      <c r="A335" s="34"/>
      <c r="B335" s="35"/>
      <c r="C335" s="34"/>
      <c r="D335" s="168" t="s">
        <v>247</v>
      </c>
      <c r="E335" s="34"/>
      <c r="F335" s="169" t="s">
        <v>1129</v>
      </c>
      <c r="G335" s="34"/>
      <c r="H335" s="34"/>
      <c r="I335" s="160"/>
      <c r="J335" s="34"/>
      <c r="K335" s="34"/>
      <c r="L335" s="35"/>
      <c r="M335" s="161"/>
      <c r="N335" s="162"/>
      <c r="O335" s="55"/>
      <c r="P335" s="55"/>
      <c r="Q335" s="55"/>
      <c r="R335" s="55"/>
      <c r="S335" s="55"/>
      <c r="T335" s="56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9" t="s">
        <v>247</v>
      </c>
      <c r="AU335" s="19" t="s">
        <v>79</v>
      </c>
    </row>
    <row r="336" spans="1:65" s="13" customFormat="1">
      <c r="B336" s="170"/>
      <c r="D336" s="158" t="s">
        <v>249</v>
      </c>
      <c r="E336" s="171" t="s">
        <v>3</v>
      </c>
      <c r="F336" s="172" t="s">
        <v>1130</v>
      </c>
      <c r="H336" s="171" t="s">
        <v>3</v>
      </c>
      <c r="I336" s="173"/>
      <c r="L336" s="170"/>
      <c r="M336" s="174"/>
      <c r="N336" s="175"/>
      <c r="O336" s="175"/>
      <c r="P336" s="175"/>
      <c r="Q336" s="175"/>
      <c r="R336" s="175"/>
      <c r="S336" s="175"/>
      <c r="T336" s="176"/>
      <c r="AT336" s="171" t="s">
        <v>249</v>
      </c>
      <c r="AU336" s="171" t="s">
        <v>79</v>
      </c>
      <c r="AV336" s="13" t="s">
        <v>77</v>
      </c>
      <c r="AW336" s="13" t="s">
        <v>32</v>
      </c>
      <c r="AX336" s="13" t="s">
        <v>70</v>
      </c>
      <c r="AY336" s="171" t="s">
        <v>121</v>
      </c>
    </row>
    <row r="337" spans="1:65" s="14" customFormat="1">
      <c r="B337" s="177"/>
      <c r="D337" s="158" t="s">
        <v>249</v>
      </c>
      <c r="E337" s="178" t="s">
        <v>3</v>
      </c>
      <c r="F337" s="179" t="s">
        <v>1124</v>
      </c>
      <c r="H337" s="180">
        <v>137.42400000000001</v>
      </c>
      <c r="I337" s="181"/>
      <c r="L337" s="177"/>
      <c r="M337" s="182"/>
      <c r="N337" s="183"/>
      <c r="O337" s="183"/>
      <c r="P337" s="183"/>
      <c r="Q337" s="183"/>
      <c r="R337" s="183"/>
      <c r="S337" s="183"/>
      <c r="T337" s="184"/>
      <c r="AT337" s="178" t="s">
        <v>249</v>
      </c>
      <c r="AU337" s="178" t="s">
        <v>79</v>
      </c>
      <c r="AV337" s="14" t="s">
        <v>79</v>
      </c>
      <c r="AW337" s="14" t="s">
        <v>32</v>
      </c>
      <c r="AX337" s="14" t="s">
        <v>77</v>
      </c>
      <c r="AY337" s="178" t="s">
        <v>121</v>
      </c>
    </row>
    <row r="338" spans="1:65" s="2" customFormat="1" ht="24.2" customHeight="1">
      <c r="A338" s="34"/>
      <c r="B338" s="144"/>
      <c r="C338" s="145" t="s">
        <v>495</v>
      </c>
      <c r="D338" s="145" t="s">
        <v>123</v>
      </c>
      <c r="E338" s="146" t="s">
        <v>1131</v>
      </c>
      <c r="F338" s="147" t="s">
        <v>1132</v>
      </c>
      <c r="G338" s="148" t="s">
        <v>243</v>
      </c>
      <c r="H338" s="149">
        <v>67.2</v>
      </c>
      <c r="I338" s="150"/>
      <c r="J338" s="151">
        <f>ROUND(I338*H338,2)</f>
        <v>0</v>
      </c>
      <c r="K338" s="147" t="s">
        <v>244</v>
      </c>
      <c r="L338" s="35"/>
      <c r="M338" s="152" t="s">
        <v>3</v>
      </c>
      <c r="N338" s="153" t="s">
        <v>41</v>
      </c>
      <c r="O338" s="55"/>
      <c r="P338" s="154">
        <f>O338*H338</f>
        <v>0</v>
      </c>
      <c r="Q338" s="154">
        <v>0.15559000000000001</v>
      </c>
      <c r="R338" s="154">
        <f>Q338*H338</f>
        <v>10.455648</v>
      </c>
      <c r="S338" s="154">
        <v>0</v>
      </c>
      <c r="T338" s="155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56" t="s">
        <v>120</v>
      </c>
      <c r="AT338" s="156" t="s">
        <v>123</v>
      </c>
      <c r="AU338" s="156" t="s">
        <v>79</v>
      </c>
      <c r="AY338" s="19" t="s">
        <v>121</v>
      </c>
      <c r="BE338" s="157">
        <f>IF(N338="základní",J338,0)</f>
        <v>0</v>
      </c>
      <c r="BF338" s="157">
        <f>IF(N338="snížená",J338,0)</f>
        <v>0</v>
      </c>
      <c r="BG338" s="157">
        <f>IF(N338="zákl. přenesená",J338,0)</f>
        <v>0</v>
      </c>
      <c r="BH338" s="157">
        <f>IF(N338="sníž. přenesená",J338,0)</f>
        <v>0</v>
      </c>
      <c r="BI338" s="157">
        <f>IF(N338="nulová",J338,0)</f>
        <v>0</v>
      </c>
      <c r="BJ338" s="19" t="s">
        <v>77</v>
      </c>
      <c r="BK338" s="157">
        <f>ROUND(I338*H338,2)</f>
        <v>0</v>
      </c>
      <c r="BL338" s="19" t="s">
        <v>120</v>
      </c>
      <c r="BM338" s="156" t="s">
        <v>1133</v>
      </c>
    </row>
    <row r="339" spans="1:65" s="2" customFormat="1" ht="29.25">
      <c r="A339" s="34"/>
      <c r="B339" s="35"/>
      <c r="C339" s="34"/>
      <c r="D339" s="158" t="s">
        <v>129</v>
      </c>
      <c r="E339" s="34"/>
      <c r="F339" s="159" t="s">
        <v>1134</v>
      </c>
      <c r="G339" s="34"/>
      <c r="H339" s="34"/>
      <c r="I339" s="160"/>
      <c r="J339" s="34"/>
      <c r="K339" s="34"/>
      <c r="L339" s="35"/>
      <c r="M339" s="161"/>
      <c r="N339" s="162"/>
      <c r="O339" s="55"/>
      <c r="P339" s="55"/>
      <c r="Q339" s="55"/>
      <c r="R339" s="55"/>
      <c r="S339" s="55"/>
      <c r="T339" s="56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9" t="s">
        <v>129</v>
      </c>
      <c r="AU339" s="19" t="s">
        <v>79</v>
      </c>
    </row>
    <row r="340" spans="1:65" s="2" customFormat="1">
      <c r="A340" s="34"/>
      <c r="B340" s="35"/>
      <c r="C340" s="34"/>
      <c r="D340" s="168" t="s">
        <v>247</v>
      </c>
      <c r="E340" s="34"/>
      <c r="F340" s="169" t="s">
        <v>1135</v>
      </c>
      <c r="G340" s="34"/>
      <c r="H340" s="34"/>
      <c r="I340" s="160"/>
      <c r="J340" s="34"/>
      <c r="K340" s="34"/>
      <c r="L340" s="35"/>
      <c r="M340" s="161"/>
      <c r="N340" s="162"/>
      <c r="O340" s="55"/>
      <c r="P340" s="55"/>
      <c r="Q340" s="55"/>
      <c r="R340" s="55"/>
      <c r="S340" s="55"/>
      <c r="T340" s="56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9" t="s">
        <v>247</v>
      </c>
      <c r="AU340" s="19" t="s">
        <v>79</v>
      </c>
    </row>
    <row r="341" spans="1:65" s="13" customFormat="1">
      <c r="B341" s="170"/>
      <c r="D341" s="158" t="s">
        <v>249</v>
      </c>
      <c r="E341" s="171" t="s">
        <v>3</v>
      </c>
      <c r="F341" s="172" t="s">
        <v>1136</v>
      </c>
      <c r="H341" s="171" t="s">
        <v>3</v>
      </c>
      <c r="I341" s="173"/>
      <c r="L341" s="170"/>
      <c r="M341" s="174"/>
      <c r="N341" s="175"/>
      <c r="O341" s="175"/>
      <c r="P341" s="175"/>
      <c r="Q341" s="175"/>
      <c r="R341" s="175"/>
      <c r="S341" s="175"/>
      <c r="T341" s="176"/>
      <c r="AT341" s="171" t="s">
        <v>249</v>
      </c>
      <c r="AU341" s="171" t="s">
        <v>79</v>
      </c>
      <c r="AV341" s="13" t="s">
        <v>77</v>
      </c>
      <c r="AW341" s="13" t="s">
        <v>32</v>
      </c>
      <c r="AX341" s="13" t="s">
        <v>70</v>
      </c>
      <c r="AY341" s="171" t="s">
        <v>121</v>
      </c>
    </row>
    <row r="342" spans="1:65" s="14" customFormat="1">
      <c r="B342" s="177"/>
      <c r="D342" s="158" t="s">
        <v>249</v>
      </c>
      <c r="E342" s="178" t="s">
        <v>3</v>
      </c>
      <c r="F342" s="179" t="s">
        <v>1100</v>
      </c>
      <c r="H342" s="180">
        <v>67.2</v>
      </c>
      <c r="I342" s="181"/>
      <c r="L342" s="177"/>
      <c r="M342" s="182"/>
      <c r="N342" s="183"/>
      <c r="O342" s="183"/>
      <c r="P342" s="183"/>
      <c r="Q342" s="183"/>
      <c r="R342" s="183"/>
      <c r="S342" s="183"/>
      <c r="T342" s="184"/>
      <c r="AT342" s="178" t="s">
        <v>249</v>
      </c>
      <c r="AU342" s="178" t="s">
        <v>79</v>
      </c>
      <c r="AV342" s="14" t="s">
        <v>79</v>
      </c>
      <c r="AW342" s="14" t="s">
        <v>32</v>
      </c>
      <c r="AX342" s="14" t="s">
        <v>77</v>
      </c>
      <c r="AY342" s="178" t="s">
        <v>121</v>
      </c>
    </row>
    <row r="343" spans="1:65" s="12" customFormat="1" ht="22.9" customHeight="1">
      <c r="B343" s="131"/>
      <c r="D343" s="132" t="s">
        <v>69</v>
      </c>
      <c r="E343" s="142" t="s">
        <v>152</v>
      </c>
      <c r="F343" s="142" t="s">
        <v>1137</v>
      </c>
      <c r="I343" s="134"/>
      <c r="J343" s="143">
        <f>BK343</f>
        <v>0</v>
      </c>
      <c r="L343" s="131"/>
      <c r="M343" s="136"/>
      <c r="N343" s="137"/>
      <c r="O343" s="137"/>
      <c r="P343" s="138">
        <f>SUM(P344:P359)</f>
        <v>0</v>
      </c>
      <c r="Q343" s="137"/>
      <c r="R343" s="138">
        <f>SUM(R344:R359)</f>
        <v>1.0134800000000001E-2</v>
      </c>
      <c r="S343" s="137"/>
      <c r="T343" s="139">
        <f>SUM(T344:T359)</f>
        <v>0</v>
      </c>
      <c r="AR343" s="132" t="s">
        <v>77</v>
      </c>
      <c r="AT343" s="140" t="s">
        <v>69</v>
      </c>
      <c r="AU343" s="140" t="s">
        <v>77</v>
      </c>
      <c r="AY343" s="132" t="s">
        <v>121</v>
      </c>
      <c r="BK343" s="141">
        <f>SUM(BK344:BK359)</f>
        <v>0</v>
      </c>
    </row>
    <row r="344" spans="1:65" s="2" customFormat="1" ht="24.2" customHeight="1">
      <c r="A344" s="34"/>
      <c r="B344" s="144"/>
      <c r="C344" s="145" t="s">
        <v>502</v>
      </c>
      <c r="D344" s="145" t="s">
        <v>123</v>
      </c>
      <c r="E344" s="146" t="s">
        <v>1138</v>
      </c>
      <c r="F344" s="147" t="s">
        <v>1139</v>
      </c>
      <c r="G344" s="148" t="s">
        <v>243</v>
      </c>
      <c r="H344" s="149">
        <v>17.638000000000002</v>
      </c>
      <c r="I344" s="150"/>
      <c r="J344" s="151">
        <f>ROUND(I344*H344,2)</f>
        <v>0</v>
      </c>
      <c r="K344" s="147" t="s">
        <v>244</v>
      </c>
      <c r="L344" s="35"/>
      <c r="M344" s="152" t="s">
        <v>3</v>
      </c>
      <c r="N344" s="153" t="s">
        <v>41</v>
      </c>
      <c r="O344" s="55"/>
      <c r="P344" s="154">
        <f>O344*H344</f>
        <v>0</v>
      </c>
      <c r="Q344" s="154">
        <v>4.2000000000000002E-4</v>
      </c>
      <c r="R344" s="154">
        <f>Q344*H344</f>
        <v>7.4079600000000008E-3</v>
      </c>
      <c r="S344" s="154">
        <v>0</v>
      </c>
      <c r="T344" s="155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56" t="s">
        <v>120</v>
      </c>
      <c r="AT344" s="156" t="s">
        <v>123</v>
      </c>
      <c r="AU344" s="156" t="s">
        <v>79</v>
      </c>
      <c r="AY344" s="19" t="s">
        <v>121</v>
      </c>
      <c r="BE344" s="157">
        <f>IF(N344="základní",J344,0)</f>
        <v>0</v>
      </c>
      <c r="BF344" s="157">
        <f>IF(N344="snížená",J344,0)</f>
        <v>0</v>
      </c>
      <c r="BG344" s="157">
        <f>IF(N344="zákl. přenesená",J344,0)</f>
        <v>0</v>
      </c>
      <c r="BH344" s="157">
        <f>IF(N344="sníž. přenesená",J344,0)</f>
        <v>0</v>
      </c>
      <c r="BI344" s="157">
        <f>IF(N344="nulová",J344,0)</f>
        <v>0</v>
      </c>
      <c r="BJ344" s="19" t="s">
        <v>77</v>
      </c>
      <c r="BK344" s="157">
        <f>ROUND(I344*H344,2)</f>
        <v>0</v>
      </c>
      <c r="BL344" s="19" t="s">
        <v>120</v>
      </c>
      <c r="BM344" s="156" t="s">
        <v>1140</v>
      </c>
    </row>
    <row r="345" spans="1:65" s="2" customFormat="1" ht="19.5">
      <c r="A345" s="34"/>
      <c r="B345" s="35"/>
      <c r="C345" s="34"/>
      <c r="D345" s="158" t="s">
        <v>129</v>
      </c>
      <c r="E345" s="34"/>
      <c r="F345" s="159" t="s">
        <v>1141</v>
      </c>
      <c r="G345" s="34"/>
      <c r="H345" s="34"/>
      <c r="I345" s="160"/>
      <c r="J345" s="34"/>
      <c r="K345" s="34"/>
      <c r="L345" s="35"/>
      <c r="M345" s="161"/>
      <c r="N345" s="162"/>
      <c r="O345" s="55"/>
      <c r="P345" s="55"/>
      <c r="Q345" s="55"/>
      <c r="R345" s="55"/>
      <c r="S345" s="55"/>
      <c r="T345" s="56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129</v>
      </c>
      <c r="AU345" s="19" t="s">
        <v>79</v>
      </c>
    </row>
    <row r="346" spans="1:65" s="2" customFormat="1">
      <c r="A346" s="34"/>
      <c r="B346" s="35"/>
      <c r="C346" s="34"/>
      <c r="D346" s="168" t="s">
        <v>247</v>
      </c>
      <c r="E346" s="34"/>
      <c r="F346" s="169" t="s">
        <v>1142</v>
      </c>
      <c r="G346" s="34"/>
      <c r="H346" s="34"/>
      <c r="I346" s="160"/>
      <c r="J346" s="34"/>
      <c r="K346" s="34"/>
      <c r="L346" s="35"/>
      <c r="M346" s="161"/>
      <c r="N346" s="162"/>
      <c r="O346" s="55"/>
      <c r="P346" s="55"/>
      <c r="Q346" s="55"/>
      <c r="R346" s="55"/>
      <c r="S346" s="55"/>
      <c r="T346" s="56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9" t="s">
        <v>247</v>
      </c>
      <c r="AU346" s="19" t="s">
        <v>79</v>
      </c>
    </row>
    <row r="347" spans="1:65" s="13" customFormat="1">
      <c r="B347" s="170"/>
      <c r="D347" s="158" t="s">
        <v>249</v>
      </c>
      <c r="E347" s="171" t="s">
        <v>3</v>
      </c>
      <c r="F347" s="172" t="s">
        <v>1143</v>
      </c>
      <c r="H347" s="171" t="s">
        <v>3</v>
      </c>
      <c r="I347" s="173"/>
      <c r="L347" s="170"/>
      <c r="M347" s="174"/>
      <c r="N347" s="175"/>
      <c r="O347" s="175"/>
      <c r="P347" s="175"/>
      <c r="Q347" s="175"/>
      <c r="R347" s="175"/>
      <c r="S347" s="175"/>
      <c r="T347" s="176"/>
      <c r="AT347" s="171" t="s">
        <v>249</v>
      </c>
      <c r="AU347" s="171" t="s">
        <v>79</v>
      </c>
      <c r="AV347" s="13" t="s">
        <v>77</v>
      </c>
      <c r="AW347" s="13" t="s">
        <v>32</v>
      </c>
      <c r="AX347" s="13" t="s">
        <v>70</v>
      </c>
      <c r="AY347" s="171" t="s">
        <v>121</v>
      </c>
    </row>
    <row r="348" spans="1:65" s="14" customFormat="1">
      <c r="B348" s="177"/>
      <c r="D348" s="158" t="s">
        <v>249</v>
      </c>
      <c r="E348" s="178" t="s">
        <v>3</v>
      </c>
      <c r="F348" s="179" t="s">
        <v>1144</v>
      </c>
      <c r="H348" s="180">
        <v>17.638000000000002</v>
      </c>
      <c r="I348" s="181"/>
      <c r="L348" s="177"/>
      <c r="M348" s="182"/>
      <c r="N348" s="183"/>
      <c r="O348" s="183"/>
      <c r="P348" s="183"/>
      <c r="Q348" s="183"/>
      <c r="R348" s="183"/>
      <c r="S348" s="183"/>
      <c r="T348" s="184"/>
      <c r="AT348" s="178" t="s">
        <v>249</v>
      </c>
      <c r="AU348" s="178" t="s">
        <v>79</v>
      </c>
      <c r="AV348" s="14" t="s">
        <v>79</v>
      </c>
      <c r="AW348" s="14" t="s">
        <v>32</v>
      </c>
      <c r="AX348" s="14" t="s">
        <v>77</v>
      </c>
      <c r="AY348" s="178" t="s">
        <v>121</v>
      </c>
    </row>
    <row r="349" spans="1:65" s="2" customFormat="1" ht="24.2" customHeight="1">
      <c r="A349" s="34"/>
      <c r="B349" s="144"/>
      <c r="C349" s="145" t="s">
        <v>508</v>
      </c>
      <c r="D349" s="145" t="s">
        <v>123</v>
      </c>
      <c r="E349" s="146" t="s">
        <v>1145</v>
      </c>
      <c r="F349" s="147" t="s">
        <v>1146</v>
      </c>
      <c r="G349" s="148" t="s">
        <v>243</v>
      </c>
      <c r="H349" s="149">
        <v>1.286</v>
      </c>
      <c r="I349" s="150"/>
      <c r="J349" s="151">
        <f>ROUND(I349*H349,2)</f>
        <v>0</v>
      </c>
      <c r="K349" s="147" t="s">
        <v>244</v>
      </c>
      <c r="L349" s="35"/>
      <c r="M349" s="152" t="s">
        <v>3</v>
      </c>
      <c r="N349" s="153" t="s">
        <v>41</v>
      </c>
      <c r="O349" s="55"/>
      <c r="P349" s="154">
        <f>O349*H349</f>
        <v>0</v>
      </c>
      <c r="Q349" s="154">
        <v>8.1999999999999998E-4</v>
      </c>
      <c r="R349" s="154">
        <f>Q349*H349</f>
        <v>1.05452E-3</v>
      </c>
      <c r="S349" s="154">
        <v>0</v>
      </c>
      <c r="T349" s="155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56" t="s">
        <v>120</v>
      </c>
      <c r="AT349" s="156" t="s">
        <v>123</v>
      </c>
      <c r="AU349" s="156" t="s">
        <v>79</v>
      </c>
      <c r="AY349" s="19" t="s">
        <v>121</v>
      </c>
      <c r="BE349" s="157">
        <f>IF(N349="základní",J349,0)</f>
        <v>0</v>
      </c>
      <c r="BF349" s="157">
        <f>IF(N349="snížená",J349,0)</f>
        <v>0</v>
      </c>
      <c r="BG349" s="157">
        <f>IF(N349="zákl. přenesená",J349,0)</f>
        <v>0</v>
      </c>
      <c r="BH349" s="157">
        <f>IF(N349="sníž. přenesená",J349,0)</f>
        <v>0</v>
      </c>
      <c r="BI349" s="157">
        <f>IF(N349="nulová",J349,0)</f>
        <v>0</v>
      </c>
      <c r="BJ349" s="19" t="s">
        <v>77</v>
      </c>
      <c r="BK349" s="157">
        <f>ROUND(I349*H349,2)</f>
        <v>0</v>
      </c>
      <c r="BL349" s="19" t="s">
        <v>120</v>
      </c>
      <c r="BM349" s="156" t="s">
        <v>1147</v>
      </c>
    </row>
    <row r="350" spans="1:65" s="2" customFormat="1" ht="19.5">
      <c r="A350" s="34"/>
      <c r="B350" s="35"/>
      <c r="C350" s="34"/>
      <c r="D350" s="158" t="s">
        <v>129</v>
      </c>
      <c r="E350" s="34"/>
      <c r="F350" s="159" t="s">
        <v>1148</v>
      </c>
      <c r="G350" s="34"/>
      <c r="H350" s="34"/>
      <c r="I350" s="160"/>
      <c r="J350" s="34"/>
      <c r="K350" s="34"/>
      <c r="L350" s="35"/>
      <c r="M350" s="161"/>
      <c r="N350" s="162"/>
      <c r="O350" s="55"/>
      <c r="P350" s="55"/>
      <c r="Q350" s="55"/>
      <c r="R350" s="55"/>
      <c r="S350" s="55"/>
      <c r="T350" s="56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9" t="s">
        <v>129</v>
      </c>
      <c r="AU350" s="19" t="s">
        <v>79</v>
      </c>
    </row>
    <row r="351" spans="1:65" s="2" customFormat="1">
      <c r="A351" s="34"/>
      <c r="B351" s="35"/>
      <c r="C351" s="34"/>
      <c r="D351" s="168" t="s">
        <v>247</v>
      </c>
      <c r="E351" s="34"/>
      <c r="F351" s="169" t="s">
        <v>1149</v>
      </c>
      <c r="G351" s="34"/>
      <c r="H351" s="34"/>
      <c r="I351" s="160"/>
      <c r="J351" s="34"/>
      <c r="K351" s="34"/>
      <c r="L351" s="35"/>
      <c r="M351" s="161"/>
      <c r="N351" s="162"/>
      <c r="O351" s="55"/>
      <c r="P351" s="55"/>
      <c r="Q351" s="55"/>
      <c r="R351" s="55"/>
      <c r="S351" s="55"/>
      <c r="T351" s="56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247</v>
      </c>
      <c r="AU351" s="19" t="s">
        <v>79</v>
      </c>
    </row>
    <row r="352" spans="1:65" s="13" customFormat="1">
      <c r="B352" s="170"/>
      <c r="D352" s="158" t="s">
        <v>249</v>
      </c>
      <c r="E352" s="171" t="s">
        <v>3</v>
      </c>
      <c r="F352" s="172" t="s">
        <v>1150</v>
      </c>
      <c r="H352" s="171" t="s">
        <v>3</v>
      </c>
      <c r="I352" s="173"/>
      <c r="L352" s="170"/>
      <c r="M352" s="174"/>
      <c r="N352" s="175"/>
      <c r="O352" s="175"/>
      <c r="P352" s="175"/>
      <c r="Q352" s="175"/>
      <c r="R352" s="175"/>
      <c r="S352" s="175"/>
      <c r="T352" s="176"/>
      <c r="AT352" s="171" t="s">
        <v>249</v>
      </c>
      <c r="AU352" s="171" t="s">
        <v>79</v>
      </c>
      <c r="AV352" s="13" t="s">
        <v>77</v>
      </c>
      <c r="AW352" s="13" t="s">
        <v>32</v>
      </c>
      <c r="AX352" s="13" t="s">
        <v>70</v>
      </c>
      <c r="AY352" s="171" t="s">
        <v>121</v>
      </c>
    </row>
    <row r="353" spans="1:65" s="13" customFormat="1">
      <c r="B353" s="170"/>
      <c r="D353" s="158" t="s">
        <v>249</v>
      </c>
      <c r="E353" s="171" t="s">
        <v>3</v>
      </c>
      <c r="F353" s="172" t="s">
        <v>1151</v>
      </c>
      <c r="H353" s="171" t="s">
        <v>3</v>
      </c>
      <c r="I353" s="173"/>
      <c r="L353" s="170"/>
      <c r="M353" s="174"/>
      <c r="N353" s="175"/>
      <c r="O353" s="175"/>
      <c r="P353" s="175"/>
      <c r="Q353" s="175"/>
      <c r="R353" s="175"/>
      <c r="S353" s="175"/>
      <c r="T353" s="176"/>
      <c r="AT353" s="171" t="s">
        <v>249</v>
      </c>
      <c r="AU353" s="171" t="s">
        <v>79</v>
      </c>
      <c r="AV353" s="13" t="s">
        <v>77</v>
      </c>
      <c r="AW353" s="13" t="s">
        <v>32</v>
      </c>
      <c r="AX353" s="13" t="s">
        <v>70</v>
      </c>
      <c r="AY353" s="171" t="s">
        <v>121</v>
      </c>
    </row>
    <row r="354" spans="1:65" s="14" customFormat="1">
      <c r="B354" s="177"/>
      <c r="D354" s="158" t="s">
        <v>249</v>
      </c>
      <c r="E354" s="178" t="s">
        <v>3</v>
      </c>
      <c r="F354" s="179" t="s">
        <v>1152</v>
      </c>
      <c r="H354" s="180">
        <v>1.286</v>
      </c>
      <c r="I354" s="181"/>
      <c r="L354" s="177"/>
      <c r="M354" s="182"/>
      <c r="N354" s="183"/>
      <c r="O354" s="183"/>
      <c r="P354" s="183"/>
      <c r="Q354" s="183"/>
      <c r="R354" s="183"/>
      <c r="S354" s="183"/>
      <c r="T354" s="184"/>
      <c r="AT354" s="178" t="s">
        <v>249</v>
      </c>
      <c r="AU354" s="178" t="s">
        <v>79</v>
      </c>
      <c r="AV354" s="14" t="s">
        <v>79</v>
      </c>
      <c r="AW354" s="14" t="s">
        <v>32</v>
      </c>
      <c r="AX354" s="14" t="s">
        <v>77</v>
      </c>
      <c r="AY354" s="178" t="s">
        <v>121</v>
      </c>
    </row>
    <row r="355" spans="1:65" s="2" customFormat="1" ht="24.2" customHeight="1">
      <c r="A355" s="34"/>
      <c r="B355" s="144"/>
      <c r="C355" s="145" t="s">
        <v>514</v>
      </c>
      <c r="D355" s="145" t="s">
        <v>123</v>
      </c>
      <c r="E355" s="146" t="s">
        <v>1153</v>
      </c>
      <c r="F355" s="147" t="s">
        <v>1154</v>
      </c>
      <c r="G355" s="148" t="s">
        <v>243</v>
      </c>
      <c r="H355" s="149">
        <v>3.2160000000000002</v>
      </c>
      <c r="I355" s="150"/>
      <c r="J355" s="151">
        <f>ROUND(I355*H355,2)</f>
        <v>0</v>
      </c>
      <c r="K355" s="147" t="s">
        <v>244</v>
      </c>
      <c r="L355" s="35"/>
      <c r="M355" s="152" t="s">
        <v>3</v>
      </c>
      <c r="N355" s="153" t="s">
        <v>41</v>
      </c>
      <c r="O355" s="55"/>
      <c r="P355" s="154">
        <f>O355*H355</f>
        <v>0</v>
      </c>
      <c r="Q355" s="154">
        <v>5.1999999999999995E-4</v>
      </c>
      <c r="R355" s="154">
        <f>Q355*H355</f>
        <v>1.6723199999999999E-3</v>
      </c>
      <c r="S355" s="154">
        <v>0</v>
      </c>
      <c r="T355" s="155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56" t="s">
        <v>120</v>
      </c>
      <c r="AT355" s="156" t="s">
        <v>123</v>
      </c>
      <c r="AU355" s="156" t="s">
        <v>79</v>
      </c>
      <c r="AY355" s="19" t="s">
        <v>121</v>
      </c>
      <c r="BE355" s="157">
        <f>IF(N355="základní",J355,0)</f>
        <v>0</v>
      </c>
      <c r="BF355" s="157">
        <f>IF(N355="snížená",J355,0)</f>
        <v>0</v>
      </c>
      <c r="BG355" s="157">
        <f>IF(N355="zákl. přenesená",J355,0)</f>
        <v>0</v>
      </c>
      <c r="BH355" s="157">
        <f>IF(N355="sníž. přenesená",J355,0)</f>
        <v>0</v>
      </c>
      <c r="BI355" s="157">
        <f>IF(N355="nulová",J355,0)</f>
        <v>0</v>
      </c>
      <c r="BJ355" s="19" t="s">
        <v>77</v>
      </c>
      <c r="BK355" s="157">
        <f>ROUND(I355*H355,2)</f>
        <v>0</v>
      </c>
      <c r="BL355" s="19" t="s">
        <v>120</v>
      </c>
      <c r="BM355" s="156" t="s">
        <v>1155</v>
      </c>
    </row>
    <row r="356" spans="1:65" s="2" customFormat="1" ht="19.5">
      <c r="A356" s="34"/>
      <c r="B356" s="35"/>
      <c r="C356" s="34"/>
      <c r="D356" s="158" t="s">
        <v>129</v>
      </c>
      <c r="E356" s="34"/>
      <c r="F356" s="159" t="s">
        <v>1156</v>
      </c>
      <c r="G356" s="34"/>
      <c r="H356" s="34"/>
      <c r="I356" s="160"/>
      <c r="J356" s="34"/>
      <c r="K356" s="34"/>
      <c r="L356" s="35"/>
      <c r="M356" s="161"/>
      <c r="N356" s="162"/>
      <c r="O356" s="55"/>
      <c r="P356" s="55"/>
      <c r="Q356" s="55"/>
      <c r="R356" s="55"/>
      <c r="S356" s="55"/>
      <c r="T356" s="56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9" t="s">
        <v>129</v>
      </c>
      <c r="AU356" s="19" t="s">
        <v>79</v>
      </c>
    </row>
    <row r="357" spans="1:65" s="2" customFormat="1">
      <c r="A357" s="34"/>
      <c r="B357" s="35"/>
      <c r="C357" s="34"/>
      <c r="D357" s="168" t="s">
        <v>247</v>
      </c>
      <c r="E357" s="34"/>
      <c r="F357" s="169" t="s">
        <v>1157</v>
      </c>
      <c r="G357" s="34"/>
      <c r="H357" s="34"/>
      <c r="I357" s="160"/>
      <c r="J357" s="34"/>
      <c r="K357" s="34"/>
      <c r="L357" s="35"/>
      <c r="M357" s="161"/>
      <c r="N357" s="162"/>
      <c r="O357" s="55"/>
      <c r="P357" s="55"/>
      <c r="Q357" s="55"/>
      <c r="R357" s="55"/>
      <c r="S357" s="55"/>
      <c r="T357" s="56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9" t="s">
        <v>247</v>
      </c>
      <c r="AU357" s="19" t="s">
        <v>79</v>
      </c>
    </row>
    <row r="358" spans="1:65" s="13" customFormat="1">
      <c r="B358" s="170"/>
      <c r="D358" s="158" t="s">
        <v>249</v>
      </c>
      <c r="E358" s="171" t="s">
        <v>3</v>
      </c>
      <c r="F358" s="172" t="s">
        <v>1158</v>
      </c>
      <c r="H358" s="171" t="s">
        <v>3</v>
      </c>
      <c r="I358" s="173"/>
      <c r="L358" s="170"/>
      <c r="M358" s="174"/>
      <c r="N358" s="175"/>
      <c r="O358" s="175"/>
      <c r="P358" s="175"/>
      <c r="Q358" s="175"/>
      <c r="R358" s="175"/>
      <c r="S358" s="175"/>
      <c r="T358" s="176"/>
      <c r="AT358" s="171" t="s">
        <v>249</v>
      </c>
      <c r="AU358" s="171" t="s">
        <v>79</v>
      </c>
      <c r="AV358" s="13" t="s">
        <v>77</v>
      </c>
      <c r="AW358" s="13" t="s">
        <v>32</v>
      </c>
      <c r="AX358" s="13" t="s">
        <v>70</v>
      </c>
      <c r="AY358" s="171" t="s">
        <v>121</v>
      </c>
    </row>
    <row r="359" spans="1:65" s="14" customFormat="1">
      <c r="B359" s="177"/>
      <c r="D359" s="158" t="s">
        <v>249</v>
      </c>
      <c r="E359" s="178" t="s">
        <v>3</v>
      </c>
      <c r="F359" s="179" t="s">
        <v>1159</v>
      </c>
      <c r="H359" s="180">
        <v>3.2160000000000002</v>
      </c>
      <c r="I359" s="181"/>
      <c r="L359" s="177"/>
      <c r="M359" s="182"/>
      <c r="N359" s="183"/>
      <c r="O359" s="183"/>
      <c r="P359" s="183"/>
      <c r="Q359" s="183"/>
      <c r="R359" s="183"/>
      <c r="S359" s="183"/>
      <c r="T359" s="184"/>
      <c r="AT359" s="178" t="s">
        <v>249</v>
      </c>
      <c r="AU359" s="178" t="s">
        <v>79</v>
      </c>
      <c r="AV359" s="14" t="s">
        <v>79</v>
      </c>
      <c r="AW359" s="14" t="s">
        <v>32</v>
      </c>
      <c r="AX359" s="14" t="s">
        <v>77</v>
      </c>
      <c r="AY359" s="178" t="s">
        <v>121</v>
      </c>
    </row>
    <row r="360" spans="1:65" s="12" customFormat="1" ht="22.9" customHeight="1">
      <c r="B360" s="131"/>
      <c r="D360" s="132" t="s">
        <v>69</v>
      </c>
      <c r="E360" s="142" t="s">
        <v>162</v>
      </c>
      <c r="F360" s="142" t="s">
        <v>733</v>
      </c>
      <c r="I360" s="134"/>
      <c r="J360" s="143">
        <f>BK360</f>
        <v>0</v>
      </c>
      <c r="L360" s="131"/>
      <c r="M360" s="136"/>
      <c r="N360" s="137"/>
      <c r="O360" s="137"/>
      <c r="P360" s="138">
        <f>P361</f>
        <v>0</v>
      </c>
      <c r="Q360" s="137"/>
      <c r="R360" s="138">
        <f>R361</f>
        <v>0</v>
      </c>
      <c r="S360" s="137"/>
      <c r="T360" s="139">
        <f>T361</f>
        <v>0</v>
      </c>
      <c r="AR360" s="132" t="s">
        <v>77</v>
      </c>
      <c r="AT360" s="140" t="s">
        <v>69</v>
      </c>
      <c r="AU360" s="140" t="s">
        <v>77</v>
      </c>
      <c r="AY360" s="132" t="s">
        <v>121</v>
      </c>
      <c r="BK360" s="141">
        <f>BK361</f>
        <v>0</v>
      </c>
    </row>
    <row r="361" spans="1:65" s="12" customFormat="1" ht="20.85" customHeight="1">
      <c r="B361" s="131"/>
      <c r="D361" s="132" t="s">
        <v>69</v>
      </c>
      <c r="E361" s="142" t="s">
        <v>1160</v>
      </c>
      <c r="F361" s="142" t="s">
        <v>1161</v>
      </c>
      <c r="I361" s="134"/>
      <c r="J361" s="143">
        <f>BK361</f>
        <v>0</v>
      </c>
      <c r="L361" s="131"/>
      <c r="M361" s="136"/>
      <c r="N361" s="137"/>
      <c r="O361" s="137"/>
      <c r="P361" s="138">
        <f>SUM(P362:P364)</f>
        <v>0</v>
      </c>
      <c r="Q361" s="137"/>
      <c r="R361" s="138">
        <f>SUM(R362:R364)</f>
        <v>0</v>
      </c>
      <c r="S361" s="137"/>
      <c r="T361" s="139">
        <f>SUM(T362:T364)</f>
        <v>0</v>
      </c>
      <c r="AR361" s="132" t="s">
        <v>77</v>
      </c>
      <c r="AT361" s="140" t="s">
        <v>69</v>
      </c>
      <c r="AU361" s="140" t="s">
        <v>79</v>
      </c>
      <c r="AY361" s="132" t="s">
        <v>121</v>
      </c>
      <c r="BK361" s="141">
        <f>SUM(BK362:BK364)</f>
        <v>0</v>
      </c>
    </row>
    <row r="362" spans="1:65" s="2" customFormat="1" ht="24.2" customHeight="1">
      <c r="A362" s="34"/>
      <c r="B362" s="144"/>
      <c r="C362" s="145" t="s">
        <v>520</v>
      </c>
      <c r="D362" s="145" t="s">
        <v>123</v>
      </c>
      <c r="E362" s="146" t="s">
        <v>1162</v>
      </c>
      <c r="F362" s="147" t="s">
        <v>1163</v>
      </c>
      <c r="G362" s="148" t="s">
        <v>523</v>
      </c>
      <c r="H362" s="149">
        <v>1</v>
      </c>
      <c r="I362" s="150"/>
      <c r="J362" s="151">
        <f>ROUND(I362*H362,2)</f>
        <v>0</v>
      </c>
      <c r="K362" s="147" t="s">
        <v>3</v>
      </c>
      <c r="L362" s="35"/>
      <c r="M362" s="152" t="s">
        <v>3</v>
      </c>
      <c r="N362" s="153" t="s">
        <v>41</v>
      </c>
      <c r="O362" s="55"/>
      <c r="P362" s="154">
        <f>O362*H362</f>
        <v>0</v>
      </c>
      <c r="Q362" s="154">
        <v>0</v>
      </c>
      <c r="R362" s="154">
        <f>Q362*H362</f>
        <v>0</v>
      </c>
      <c r="S362" s="154">
        <v>0</v>
      </c>
      <c r="T362" s="155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56" t="s">
        <v>120</v>
      </c>
      <c r="AT362" s="156" t="s">
        <v>123</v>
      </c>
      <c r="AU362" s="156" t="s">
        <v>86</v>
      </c>
      <c r="AY362" s="19" t="s">
        <v>121</v>
      </c>
      <c r="BE362" s="157">
        <f>IF(N362="základní",J362,0)</f>
        <v>0</v>
      </c>
      <c r="BF362" s="157">
        <f>IF(N362="snížená",J362,0)</f>
        <v>0</v>
      </c>
      <c r="BG362" s="157">
        <f>IF(N362="zákl. přenesená",J362,0)</f>
        <v>0</v>
      </c>
      <c r="BH362" s="157">
        <f>IF(N362="sníž. přenesená",J362,0)</f>
        <v>0</v>
      </c>
      <c r="BI362" s="157">
        <f>IF(N362="nulová",J362,0)</f>
        <v>0</v>
      </c>
      <c r="BJ362" s="19" t="s">
        <v>77</v>
      </c>
      <c r="BK362" s="157">
        <f>ROUND(I362*H362,2)</f>
        <v>0</v>
      </c>
      <c r="BL362" s="19" t="s">
        <v>120</v>
      </c>
      <c r="BM362" s="156" t="s">
        <v>1164</v>
      </c>
    </row>
    <row r="363" spans="1:65" s="2" customFormat="1">
      <c r="A363" s="34"/>
      <c r="B363" s="35"/>
      <c r="C363" s="34"/>
      <c r="D363" s="158" t="s">
        <v>129</v>
      </c>
      <c r="E363" s="34"/>
      <c r="F363" s="159" t="s">
        <v>1163</v>
      </c>
      <c r="G363" s="34"/>
      <c r="H363" s="34"/>
      <c r="I363" s="160"/>
      <c r="J363" s="34"/>
      <c r="K363" s="34"/>
      <c r="L363" s="35"/>
      <c r="M363" s="161"/>
      <c r="N363" s="162"/>
      <c r="O363" s="55"/>
      <c r="P363" s="55"/>
      <c r="Q363" s="55"/>
      <c r="R363" s="55"/>
      <c r="S363" s="55"/>
      <c r="T363" s="56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129</v>
      </c>
      <c r="AU363" s="19" t="s">
        <v>86</v>
      </c>
    </row>
    <row r="364" spans="1:65" s="2" customFormat="1" ht="273">
      <c r="A364" s="34"/>
      <c r="B364" s="35"/>
      <c r="C364" s="34"/>
      <c r="D364" s="158" t="s">
        <v>131</v>
      </c>
      <c r="E364" s="34"/>
      <c r="F364" s="163" t="s">
        <v>1165</v>
      </c>
      <c r="G364" s="34"/>
      <c r="H364" s="34"/>
      <c r="I364" s="160"/>
      <c r="J364" s="34"/>
      <c r="K364" s="34"/>
      <c r="L364" s="35"/>
      <c r="M364" s="161"/>
      <c r="N364" s="162"/>
      <c r="O364" s="55"/>
      <c r="P364" s="55"/>
      <c r="Q364" s="55"/>
      <c r="R364" s="55"/>
      <c r="S364" s="55"/>
      <c r="T364" s="56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9" t="s">
        <v>131</v>
      </c>
      <c r="AU364" s="19" t="s">
        <v>86</v>
      </c>
    </row>
    <row r="365" spans="1:65" s="12" customFormat="1" ht="22.9" customHeight="1">
      <c r="B365" s="131"/>
      <c r="D365" s="132" t="s">
        <v>69</v>
      </c>
      <c r="E365" s="142" t="s">
        <v>167</v>
      </c>
      <c r="F365" s="142" t="s">
        <v>745</v>
      </c>
      <c r="I365" s="134"/>
      <c r="J365" s="143">
        <f>BK365</f>
        <v>0</v>
      </c>
      <c r="L365" s="131"/>
      <c r="M365" s="136"/>
      <c r="N365" s="137"/>
      <c r="O365" s="137"/>
      <c r="P365" s="138">
        <f>SUM(P366:P477)</f>
        <v>0</v>
      </c>
      <c r="Q365" s="137"/>
      <c r="R365" s="138">
        <f>SUM(R366:R477)</f>
        <v>6.6984830799999999</v>
      </c>
      <c r="S365" s="137"/>
      <c r="T365" s="139">
        <f>SUM(T366:T477)</f>
        <v>0</v>
      </c>
      <c r="AR365" s="132" t="s">
        <v>77</v>
      </c>
      <c r="AT365" s="140" t="s">
        <v>69</v>
      </c>
      <c r="AU365" s="140" t="s">
        <v>77</v>
      </c>
      <c r="AY365" s="132" t="s">
        <v>121</v>
      </c>
      <c r="BK365" s="141">
        <f>SUM(BK366:BK477)</f>
        <v>0</v>
      </c>
    </row>
    <row r="366" spans="1:65" s="2" customFormat="1" ht="24.2" customHeight="1">
      <c r="A366" s="34"/>
      <c r="B366" s="144"/>
      <c r="C366" s="145" t="s">
        <v>526</v>
      </c>
      <c r="D366" s="145" t="s">
        <v>123</v>
      </c>
      <c r="E366" s="146" t="s">
        <v>1166</v>
      </c>
      <c r="F366" s="147" t="s">
        <v>1167</v>
      </c>
      <c r="G366" s="148" t="s">
        <v>1168</v>
      </c>
      <c r="H366" s="149">
        <v>2</v>
      </c>
      <c r="I366" s="150"/>
      <c r="J366" s="151">
        <f>ROUND(I366*H366,2)</f>
        <v>0</v>
      </c>
      <c r="K366" s="147" t="s">
        <v>3</v>
      </c>
      <c r="L366" s="35"/>
      <c r="M366" s="152" t="s">
        <v>3</v>
      </c>
      <c r="N366" s="153" t="s">
        <v>41</v>
      </c>
      <c r="O366" s="55"/>
      <c r="P366" s="154">
        <f>O366*H366</f>
        <v>0</v>
      </c>
      <c r="Q366" s="154">
        <v>0</v>
      </c>
      <c r="R366" s="154">
        <f>Q366*H366</f>
        <v>0</v>
      </c>
      <c r="S366" s="154">
        <v>0</v>
      </c>
      <c r="T366" s="155">
        <f>S366*H366</f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56" t="s">
        <v>120</v>
      </c>
      <c r="AT366" s="156" t="s">
        <v>123</v>
      </c>
      <c r="AU366" s="156" t="s">
        <v>79</v>
      </c>
      <c r="AY366" s="19" t="s">
        <v>121</v>
      </c>
      <c r="BE366" s="157">
        <f>IF(N366="základní",J366,0)</f>
        <v>0</v>
      </c>
      <c r="BF366" s="157">
        <f>IF(N366="snížená",J366,0)</f>
        <v>0</v>
      </c>
      <c r="BG366" s="157">
        <f>IF(N366="zákl. přenesená",J366,0)</f>
        <v>0</v>
      </c>
      <c r="BH366" s="157">
        <f>IF(N366="sníž. přenesená",J366,0)</f>
        <v>0</v>
      </c>
      <c r="BI366" s="157">
        <f>IF(N366="nulová",J366,0)</f>
        <v>0</v>
      </c>
      <c r="BJ366" s="19" t="s">
        <v>77</v>
      </c>
      <c r="BK366" s="157">
        <f>ROUND(I366*H366,2)</f>
        <v>0</v>
      </c>
      <c r="BL366" s="19" t="s">
        <v>120</v>
      </c>
      <c r="BM366" s="156" t="s">
        <v>1169</v>
      </c>
    </row>
    <row r="367" spans="1:65" s="2" customFormat="1">
      <c r="A367" s="34"/>
      <c r="B367" s="35"/>
      <c r="C367" s="34"/>
      <c r="D367" s="158" t="s">
        <v>129</v>
      </c>
      <c r="E367" s="34"/>
      <c r="F367" s="159" t="s">
        <v>1167</v>
      </c>
      <c r="G367" s="34"/>
      <c r="H367" s="34"/>
      <c r="I367" s="160"/>
      <c r="J367" s="34"/>
      <c r="K367" s="34"/>
      <c r="L367" s="35"/>
      <c r="M367" s="161"/>
      <c r="N367" s="162"/>
      <c r="O367" s="55"/>
      <c r="P367" s="55"/>
      <c r="Q367" s="55"/>
      <c r="R367" s="55"/>
      <c r="S367" s="55"/>
      <c r="T367" s="56"/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T367" s="19" t="s">
        <v>129</v>
      </c>
      <c r="AU367" s="19" t="s">
        <v>79</v>
      </c>
    </row>
    <row r="368" spans="1:65" s="2" customFormat="1" ht="33" customHeight="1">
      <c r="A368" s="34"/>
      <c r="B368" s="144"/>
      <c r="C368" s="145" t="s">
        <v>531</v>
      </c>
      <c r="D368" s="145" t="s">
        <v>123</v>
      </c>
      <c r="E368" s="146" t="s">
        <v>1170</v>
      </c>
      <c r="F368" s="147" t="s">
        <v>1171</v>
      </c>
      <c r="G368" s="148" t="s">
        <v>523</v>
      </c>
      <c r="H368" s="149">
        <v>1</v>
      </c>
      <c r="I368" s="150"/>
      <c r="J368" s="151">
        <f>ROUND(I368*H368,2)</f>
        <v>0</v>
      </c>
      <c r="K368" s="147" t="s">
        <v>3</v>
      </c>
      <c r="L368" s="35"/>
      <c r="M368" s="152" t="s">
        <v>3</v>
      </c>
      <c r="N368" s="153" t="s">
        <v>41</v>
      </c>
      <c r="O368" s="55"/>
      <c r="P368" s="154">
        <f>O368*H368</f>
        <v>0</v>
      </c>
      <c r="Q368" s="154">
        <v>0</v>
      </c>
      <c r="R368" s="154">
        <f>Q368*H368</f>
        <v>0</v>
      </c>
      <c r="S368" s="154">
        <v>0</v>
      </c>
      <c r="T368" s="155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56" t="s">
        <v>120</v>
      </c>
      <c r="AT368" s="156" t="s">
        <v>123</v>
      </c>
      <c r="AU368" s="156" t="s">
        <v>79</v>
      </c>
      <c r="AY368" s="19" t="s">
        <v>121</v>
      </c>
      <c r="BE368" s="157">
        <f>IF(N368="základní",J368,0)</f>
        <v>0</v>
      </c>
      <c r="BF368" s="157">
        <f>IF(N368="snížená",J368,0)</f>
        <v>0</v>
      </c>
      <c r="BG368" s="157">
        <f>IF(N368="zákl. přenesená",J368,0)</f>
        <v>0</v>
      </c>
      <c r="BH368" s="157">
        <f>IF(N368="sníž. přenesená",J368,0)</f>
        <v>0</v>
      </c>
      <c r="BI368" s="157">
        <f>IF(N368="nulová",J368,0)</f>
        <v>0</v>
      </c>
      <c r="BJ368" s="19" t="s">
        <v>77</v>
      </c>
      <c r="BK368" s="157">
        <f>ROUND(I368*H368,2)</f>
        <v>0</v>
      </c>
      <c r="BL368" s="19" t="s">
        <v>120</v>
      </c>
      <c r="BM368" s="156" t="s">
        <v>1172</v>
      </c>
    </row>
    <row r="369" spans="1:65" s="2" customFormat="1" ht="19.5">
      <c r="A369" s="34"/>
      <c r="B369" s="35"/>
      <c r="C369" s="34"/>
      <c r="D369" s="158" t="s">
        <v>129</v>
      </c>
      <c r="E369" s="34"/>
      <c r="F369" s="159" t="s">
        <v>1171</v>
      </c>
      <c r="G369" s="34"/>
      <c r="H369" s="34"/>
      <c r="I369" s="160"/>
      <c r="J369" s="34"/>
      <c r="K369" s="34"/>
      <c r="L369" s="35"/>
      <c r="M369" s="161"/>
      <c r="N369" s="162"/>
      <c r="O369" s="55"/>
      <c r="P369" s="55"/>
      <c r="Q369" s="55"/>
      <c r="R369" s="55"/>
      <c r="S369" s="55"/>
      <c r="T369" s="56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9" t="s">
        <v>129</v>
      </c>
      <c r="AU369" s="19" t="s">
        <v>79</v>
      </c>
    </row>
    <row r="370" spans="1:65" s="2" customFormat="1" ht="24.2" customHeight="1">
      <c r="A370" s="34"/>
      <c r="B370" s="144"/>
      <c r="C370" s="145" t="s">
        <v>540</v>
      </c>
      <c r="D370" s="145" t="s">
        <v>123</v>
      </c>
      <c r="E370" s="146" t="s">
        <v>1173</v>
      </c>
      <c r="F370" s="147" t="s">
        <v>1174</v>
      </c>
      <c r="G370" s="148" t="s">
        <v>644</v>
      </c>
      <c r="H370" s="149">
        <v>24</v>
      </c>
      <c r="I370" s="150"/>
      <c r="J370" s="151">
        <f>ROUND(I370*H370,2)</f>
        <v>0</v>
      </c>
      <c r="K370" s="147" t="s">
        <v>244</v>
      </c>
      <c r="L370" s="35"/>
      <c r="M370" s="152" t="s">
        <v>3</v>
      </c>
      <c r="N370" s="153" t="s">
        <v>41</v>
      </c>
      <c r="O370" s="55"/>
      <c r="P370" s="154">
        <f>O370*H370</f>
        <v>0</v>
      </c>
      <c r="Q370" s="154">
        <v>4.4810000000000003E-2</v>
      </c>
      <c r="R370" s="154">
        <f>Q370*H370</f>
        <v>1.07544</v>
      </c>
      <c r="S370" s="154">
        <v>0</v>
      </c>
      <c r="T370" s="155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56" t="s">
        <v>120</v>
      </c>
      <c r="AT370" s="156" t="s">
        <v>123</v>
      </c>
      <c r="AU370" s="156" t="s">
        <v>79</v>
      </c>
      <c r="AY370" s="19" t="s">
        <v>121</v>
      </c>
      <c r="BE370" s="157">
        <f>IF(N370="základní",J370,0)</f>
        <v>0</v>
      </c>
      <c r="BF370" s="157">
        <f>IF(N370="snížená",J370,0)</f>
        <v>0</v>
      </c>
      <c r="BG370" s="157">
        <f>IF(N370="zákl. přenesená",J370,0)</f>
        <v>0</v>
      </c>
      <c r="BH370" s="157">
        <f>IF(N370="sníž. přenesená",J370,0)</f>
        <v>0</v>
      </c>
      <c r="BI370" s="157">
        <f>IF(N370="nulová",J370,0)</f>
        <v>0</v>
      </c>
      <c r="BJ370" s="19" t="s">
        <v>77</v>
      </c>
      <c r="BK370" s="157">
        <f>ROUND(I370*H370,2)</f>
        <v>0</v>
      </c>
      <c r="BL370" s="19" t="s">
        <v>120</v>
      </c>
      <c r="BM370" s="156" t="s">
        <v>1175</v>
      </c>
    </row>
    <row r="371" spans="1:65" s="2" customFormat="1" ht="19.5">
      <c r="A371" s="34"/>
      <c r="B371" s="35"/>
      <c r="C371" s="34"/>
      <c r="D371" s="158" t="s">
        <v>129</v>
      </c>
      <c r="E371" s="34"/>
      <c r="F371" s="159" t="s">
        <v>1176</v>
      </c>
      <c r="G371" s="34"/>
      <c r="H371" s="34"/>
      <c r="I371" s="160"/>
      <c r="J371" s="34"/>
      <c r="K371" s="34"/>
      <c r="L371" s="35"/>
      <c r="M371" s="161"/>
      <c r="N371" s="162"/>
      <c r="O371" s="55"/>
      <c r="P371" s="55"/>
      <c r="Q371" s="55"/>
      <c r="R371" s="55"/>
      <c r="S371" s="55"/>
      <c r="T371" s="56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9" t="s">
        <v>129</v>
      </c>
      <c r="AU371" s="19" t="s">
        <v>79</v>
      </c>
    </row>
    <row r="372" spans="1:65" s="2" customFormat="1">
      <c r="A372" s="34"/>
      <c r="B372" s="35"/>
      <c r="C372" s="34"/>
      <c r="D372" s="168" t="s">
        <v>247</v>
      </c>
      <c r="E372" s="34"/>
      <c r="F372" s="169" t="s">
        <v>1177</v>
      </c>
      <c r="G372" s="34"/>
      <c r="H372" s="34"/>
      <c r="I372" s="160"/>
      <c r="J372" s="34"/>
      <c r="K372" s="34"/>
      <c r="L372" s="35"/>
      <c r="M372" s="161"/>
      <c r="N372" s="162"/>
      <c r="O372" s="55"/>
      <c r="P372" s="55"/>
      <c r="Q372" s="55"/>
      <c r="R372" s="55"/>
      <c r="S372" s="55"/>
      <c r="T372" s="56"/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9" t="s">
        <v>247</v>
      </c>
      <c r="AU372" s="19" t="s">
        <v>79</v>
      </c>
    </row>
    <row r="373" spans="1:65" s="2" customFormat="1" ht="39">
      <c r="A373" s="34"/>
      <c r="B373" s="35"/>
      <c r="C373" s="34"/>
      <c r="D373" s="158" t="s">
        <v>131</v>
      </c>
      <c r="E373" s="34"/>
      <c r="F373" s="163" t="s">
        <v>1178</v>
      </c>
      <c r="G373" s="34"/>
      <c r="H373" s="34"/>
      <c r="I373" s="160"/>
      <c r="J373" s="34"/>
      <c r="K373" s="34"/>
      <c r="L373" s="35"/>
      <c r="M373" s="161"/>
      <c r="N373" s="162"/>
      <c r="O373" s="55"/>
      <c r="P373" s="55"/>
      <c r="Q373" s="55"/>
      <c r="R373" s="55"/>
      <c r="S373" s="55"/>
      <c r="T373" s="56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9" t="s">
        <v>131</v>
      </c>
      <c r="AU373" s="19" t="s">
        <v>79</v>
      </c>
    </row>
    <row r="374" spans="1:65" s="13" customFormat="1">
      <c r="B374" s="170"/>
      <c r="D374" s="158" t="s">
        <v>249</v>
      </c>
      <c r="E374" s="171" t="s">
        <v>3</v>
      </c>
      <c r="F374" s="172" t="s">
        <v>1179</v>
      </c>
      <c r="H374" s="171" t="s">
        <v>3</v>
      </c>
      <c r="I374" s="173"/>
      <c r="L374" s="170"/>
      <c r="M374" s="174"/>
      <c r="N374" s="175"/>
      <c r="O374" s="175"/>
      <c r="P374" s="175"/>
      <c r="Q374" s="175"/>
      <c r="R374" s="175"/>
      <c r="S374" s="175"/>
      <c r="T374" s="176"/>
      <c r="AT374" s="171" t="s">
        <v>249</v>
      </c>
      <c r="AU374" s="171" t="s">
        <v>79</v>
      </c>
      <c r="AV374" s="13" t="s">
        <v>77</v>
      </c>
      <c r="AW374" s="13" t="s">
        <v>32</v>
      </c>
      <c r="AX374" s="13" t="s">
        <v>70</v>
      </c>
      <c r="AY374" s="171" t="s">
        <v>121</v>
      </c>
    </row>
    <row r="375" spans="1:65" s="14" customFormat="1">
      <c r="B375" s="177"/>
      <c r="D375" s="158" t="s">
        <v>249</v>
      </c>
      <c r="E375" s="178" t="s">
        <v>3</v>
      </c>
      <c r="F375" s="179" t="s">
        <v>371</v>
      </c>
      <c r="H375" s="180">
        <v>24</v>
      </c>
      <c r="I375" s="181"/>
      <c r="L375" s="177"/>
      <c r="M375" s="182"/>
      <c r="N375" s="183"/>
      <c r="O375" s="183"/>
      <c r="P375" s="183"/>
      <c r="Q375" s="183"/>
      <c r="R375" s="183"/>
      <c r="S375" s="183"/>
      <c r="T375" s="184"/>
      <c r="AT375" s="178" t="s">
        <v>249</v>
      </c>
      <c r="AU375" s="178" t="s">
        <v>79</v>
      </c>
      <c r="AV375" s="14" t="s">
        <v>79</v>
      </c>
      <c r="AW375" s="14" t="s">
        <v>32</v>
      </c>
      <c r="AX375" s="14" t="s">
        <v>77</v>
      </c>
      <c r="AY375" s="178" t="s">
        <v>121</v>
      </c>
    </row>
    <row r="376" spans="1:65" s="2" customFormat="1" ht="24.2" customHeight="1">
      <c r="A376" s="34"/>
      <c r="B376" s="144"/>
      <c r="C376" s="145" t="s">
        <v>546</v>
      </c>
      <c r="D376" s="145" t="s">
        <v>123</v>
      </c>
      <c r="E376" s="146" t="s">
        <v>1180</v>
      </c>
      <c r="F376" s="147" t="s">
        <v>1181</v>
      </c>
      <c r="G376" s="148" t="s">
        <v>199</v>
      </c>
      <c r="H376" s="149">
        <v>4</v>
      </c>
      <c r="I376" s="150"/>
      <c r="J376" s="151">
        <f>ROUND(I376*H376,2)</f>
        <v>0</v>
      </c>
      <c r="K376" s="147" t="s">
        <v>244</v>
      </c>
      <c r="L376" s="35"/>
      <c r="M376" s="152" t="s">
        <v>3</v>
      </c>
      <c r="N376" s="153" t="s">
        <v>41</v>
      </c>
      <c r="O376" s="55"/>
      <c r="P376" s="154">
        <f>O376*H376</f>
        <v>0</v>
      </c>
      <c r="Q376" s="154">
        <v>6.9999999999999999E-4</v>
      </c>
      <c r="R376" s="154">
        <f>Q376*H376</f>
        <v>2.8E-3</v>
      </c>
      <c r="S376" s="154">
        <v>0</v>
      </c>
      <c r="T376" s="155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56" t="s">
        <v>120</v>
      </c>
      <c r="AT376" s="156" t="s">
        <v>123</v>
      </c>
      <c r="AU376" s="156" t="s">
        <v>79</v>
      </c>
      <c r="AY376" s="19" t="s">
        <v>121</v>
      </c>
      <c r="BE376" s="157">
        <f>IF(N376="základní",J376,0)</f>
        <v>0</v>
      </c>
      <c r="BF376" s="157">
        <f>IF(N376="snížená",J376,0)</f>
        <v>0</v>
      </c>
      <c r="BG376" s="157">
        <f>IF(N376="zákl. přenesená",J376,0)</f>
        <v>0</v>
      </c>
      <c r="BH376" s="157">
        <f>IF(N376="sníž. přenesená",J376,0)</f>
        <v>0</v>
      </c>
      <c r="BI376" s="157">
        <f>IF(N376="nulová",J376,0)</f>
        <v>0</v>
      </c>
      <c r="BJ376" s="19" t="s">
        <v>77</v>
      </c>
      <c r="BK376" s="157">
        <f>ROUND(I376*H376,2)</f>
        <v>0</v>
      </c>
      <c r="BL376" s="19" t="s">
        <v>120</v>
      </c>
      <c r="BM376" s="156" t="s">
        <v>1182</v>
      </c>
    </row>
    <row r="377" spans="1:65" s="2" customFormat="1" ht="19.5">
      <c r="A377" s="34"/>
      <c r="B377" s="35"/>
      <c r="C377" s="34"/>
      <c r="D377" s="158" t="s">
        <v>129</v>
      </c>
      <c r="E377" s="34"/>
      <c r="F377" s="159" t="s">
        <v>1183</v>
      </c>
      <c r="G377" s="34"/>
      <c r="H377" s="34"/>
      <c r="I377" s="160"/>
      <c r="J377" s="34"/>
      <c r="K377" s="34"/>
      <c r="L377" s="35"/>
      <c r="M377" s="161"/>
      <c r="N377" s="162"/>
      <c r="O377" s="55"/>
      <c r="P377" s="55"/>
      <c r="Q377" s="55"/>
      <c r="R377" s="55"/>
      <c r="S377" s="55"/>
      <c r="T377" s="56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9" t="s">
        <v>129</v>
      </c>
      <c r="AU377" s="19" t="s">
        <v>79</v>
      </c>
    </row>
    <row r="378" spans="1:65" s="2" customFormat="1">
      <c r="A378" s="34"/>
      <c r="B378" s="35"/>
      <c r="C378" s="34"/>
      <c r="D378" s="168" t="s">
        <v>247</v>
      </c>
      <c r="E378" s="34"/>
      <c r="F378" s="169" t="s">
        <v>1184</v>
      </c>
      <c r="G378" s="34"/>
      <c r="H378" s="34"/>
      <c r="I378" s="160"/>
      <c r="J378" s="34"/>
      <c r="K378" s="34"/>
      <c r="L378" s="35"/>
      <c r="M378" s="161"/>
      <c r="N378" s="162"/>
      <c r="O378" s="55"/>
      <c r="P378" s="55"/>
      <c r="Q378" s="55"/>
      <c r="R378" s="55"/>
      <c r="S378" s="55"/>
      <c r="T378" s="56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9" t="s">
        <v>247</v>
      </c>
      <c r="AU378" s="19" t="s">
        <v>79</v>
      </c>
    </row>
    <row r="379" spans="1:65" s="13" customFormat="1">
      <c r="B379" s="170"/>
      <c r="D379" s="158" t="s">
        <v>249</v>
      </c>
      <c r="E379" s="171" t="s">
        <v>3</v>
      </c>
      <c r="F379" s="172" t="s">
        <v>1185</v>
      </c>
      <c r="H379" s="171" t="s">
        <v>3</v>
      </c>
      <c r="I379" s="173"/>
      <c r="L379" s="170"/>
      <c r="M379" s="174"/>
      <c r="N379" s="175"/>
      <c r="O379" s="175"/>
      <c r="P379" s="175"/>
      <c r="Q379" s="175"/>
      <c r="R379" s="175"/>
      <c r="S379" s="175"/>
      <c r="T379" s="176"/>
      <c r="AT379" s="171" t="s">
        <v>249</v>
      </c>
      <c r="AU379" s="171" t="s">
        <v>79</v>
      </c>
      <c r="AV379" s="13" t="s">
        <v>77</v>
      </c>
      <c r="AW379" s="13" t="s">
        <v>32</v>
      </c>
      <c r="AX379" s="13" t="s">
        <v>70</v>
      </c>
      <c r="AY379" s="171" t="s">
        <v>121</v>
      </c>
    </row>
    <row r="380" spans="1:65" s="13" customFormat="1">
      <c r="B380" s="170"/>
      <c r="D380" s="158" t="s">
        <v>249</v>
      </c>
      <c r="E380" s="171" t="s">
        <v>3</v>
      </c>
      <c r="F380" s="172" t="s">
        <v>1186</v>
      </c>
      <c r="H380" s="171" t="s">
        <v>3</v>
      </c>
      <c r="I380" s="173"/>
      <c r="L380" s="170"/>
      <c r="M380" s="174"/>
      <c r="N380" s="175"/>
      <c r="O380" s="175"/>
      <c r="P380" s="175"/>
      <c r="Q380" s="175"/>
      <c r="R380" s="175"/>
      <c r="S380" s="175"/>
      <c r="T380" s="176"/>
      <c r="AT380" s="171" t="s">
        <v>249</v>
      </c>
      <c r="AU380" s="171" t="s">
        <v>79</v>
      </c>
      <c r="AV380" s="13" t="s">
        <v>77</v>
      </c>
      <c r="AW380" s="13" t="s">
        <v>32</v>
      </c>
      <c r="AX380" s="13" t="s">
        <v>70</v>
      </c>
      <c r="AY380" s="171" t="s">
        <v>121</v>
      </c>
    </row>
    <row r="381" spans="1:65" s="14" customFormat="1">
      <c r="B381" s="177"/>
      <c r="D381" s="158" t="s">
        <v>249</v>
      </c>
      <c r="E381" s="178" t="s">
        <v>3</v>
      </c>
      <c r="F381" s="179" t="s">
        <v>79</v>
      </c>
      <c r="H381" s="180">
        <v>2</v>
      </c>
      <c r="I381" s="181"/>
      <c r="L381" s="177"/>
      <c r="M381" s="182"/>
      <c r="N381" s="183"/>
      <c r="O381" s="183"/>
      <c r="P381" s="183"/>
      <c r="Q381" s="183"/>
      <c r="R381" s="183"/>
      <c r="S381" s="183"/>
      <c r="T381" s="184"/>
      <c r="AT381" s="178" t="s">
        <v>249</v>
      </c>
      <c r="AU381" s="178" t="s">
        <v>79</v>
      </c>
      <c r="AV381" s="14" t="s">
        <v>79</v>
      </c>
      <c r="AW381" s="14" t="s">
        <v>32</v>
      </c>
      <c r="AX381" s="14" t="s">
        <v>70</v>
      </c>
      <c r="AY381" s="178" t="s">
        <v>121</v>
      </c>
    </row>
    <row r="382" spans="1:65" s="13" customFormat="1">
      <c r="B382" s="170"/>
      <c r="D382" s="158" t="s">
        <v>249</v>
      </c>
      <c r="E382" s="171" t="s">
        <v>3</v>
      </c>
      <c r="F382" s="172" t="s">
        <v>1187</v>
      </c>
      <c r="H382" s="171" t="s">
        <v>3</v>
      </c>
      <c r="I382" s="173"/>
      <c r="L382" s="170"/>
      <c r="M382" s="174"/>
      <c r="N382" s="175"/>
      <c r="O382" s="175"/>
      <c r="P382" s="175"/>
      <c r="Q382" s="175"/>
      <c r="R382" s="175"/>
      <c r="S382" s="175"/>
      <c r="T382" s="176"/>
      <c r="AT382" s="171" t="s">
        <v>249</v>
      </c>
      <c r="AU382" s="171" t="s">
        <v>79</v>
      </c>
      <c r="AV382" s="13" t="s">
        <v>77</v>
      </c>
      <c r="AW382" s="13" t="s">
        <v>32</v>
      </c>
      <c r="AX382" s="13" t="s">
        <v>70</v>
      </c>
      <c r="AY382" s="171" t="s">
        <v>121</v>
      </c>
    </row>
    <row r="383" spans="1:65" s="13" customFormat="1">
      <c r="B383" s="170"/>
      <c r="D383" s="158" t="s">
        <v>249</v>
      </c>
      <c r="E383" s="171" t="s">
        <v>3</v>
      </c>
      <c r="F383" s="172" t="s">
        <v>1188</v>
      </c>
      <c r="H383" s="171" t="s">
        <v>3</v>
      </c>
      <c r="I383" s="173"/>
      <c r="L383" s="170"/>
      <c r="M383" s="174"/>
      <c r="N383" s="175"/>
      <c r="O383" s="175"/>
      <c r="P383" s="175"/>
      <c r="Q383" s="175"/>
      <c r="R383" s="175"/>
      <c r="S383" s="175"/>
      <c r="T383" s="176"/>
      <c r="AT383" s="171" t="s">
        <v>249</v>
      </c>
      <c r="AU383" s="171" t="s">
        <v>79</v>
      </c>
      <c r="AV383" s="13" t="s">
        <v>77</v>
      </c>
      <c r="AW383" s="13" t="s">
        <v>32</v>
      </c>
      <c r="AX383" s="13" t="s">
        <v>70</v>
      </c>
      <c r="AY383" s="171" t="s">
        <v>121</v>
      </c>
    </row>
    <row r="384" spans="1:65" s="14" customFormat="1">
      <c r="B384" s="177"/>
      <c r="D384" s="158" t="s">
        <v>249</v>
      </c>
      <c r="E384" s="178" t="s">
        <v>3</v>
      </c>
      <c r="F384" s="179" t="s">
        <v>79</v>
      </c>
      <c r="H384" s="180">
        <v>2</v>
      </c>
      <c r="I384" s="181"/>
      <c r="L384" s="177"/>
      <c r="M384" s="182"/>
      <c r="N384" s="183"/>
      <c r="O384" s="183"/>
      <c r="P384" s="183"/>
      <c r="Q384" s="183"/>
      <c r="R384" s="183"/>
      <c r="S384" s="183"/>
      <c r="T384" s="184"/>
      <c r="AT384" s="178" t="s">
        <v>249</v>
      </c>
      <c r="AU384" s="178" t="s">
        <v>79</v>
      </c>
      <c r="AV384" s="14" t="s">
        <v>79</v>
      </c>
      <c r="AW384" s="14" t="s">
        <v>32</v>
      </c>
      <c r="AX384" s="14" t="s">
        <v>70</v>
      </c>
      <c r="AY384" s="178" t="s">
        <v>121</v>
      </c>
    </row>
    <row r="385" spans="1:65" s="15" customFormat="1">
      <c r="B385" s="185"/>
      <c r="D385" s="158" t="s">
        <v>249</v>
      </c>
      <c r="E385" s="186" t="s">
        <v>3</v>
      </c>
      <c r="F385" s="187" t="s">
        <v>253</v>
      </c>
      <c r="H385" s="188">
        <v>4</v>
      </c>
      <c r="I385" s="189"/>
      <c r="L385" s="185"/>
      <c r="M385" s="190"/>
      <c r="N385" s="191"/>
      <c r="O385" s="191"/>
      <c r="P385" s="191"/>
      <c r="Q385" s="191"/>
      <c r="R385" s="191"/>
      <c r="S385" s="191"/>
      <c r="T385" s="192"/>
      <c r="AT385" s="186" t="s">
        <v>249</v>
      </c>
      <c r="AU385" s="186" t="s">
        <v>79</v>
      </c>
      <c r="AV385" s="15" t="s">
        <v>120</v>
      </c>
      <c r="AW385" s="15" t="s">
        <v>32</v>
      </c>
      <c r="AX385" s="15" t="s">
        <v>77</v>
      </c>
      <c r="AY385" s="186" t="s">
        <v>121</v>
      </c>
    </row>
    <row r="386" spans="1:65" s="2" customFormat="1" ht="21.75" customHeight="1">
      <c r="A386" s="34"/>
      <c r="B386" s="144"/>
      <c r="C386" s="193" t="s">
        <v>1189</v>
      </c>
      <c r="D386" s="193" t="s">
        <v>496</v>
      </c>
      <c r="E386" s="194" t="s">
        <v>1190</v>
      </c>
      <c r="F386" s="195" t="s">
        <v>1191</v>
      </c>
      <c r="G386" s="196" t="s">
        <v>199</v>
      </c>
      <c r="H386" s="197">
        <v>2</v>
      </c>
      <c r="I386" s="198"/>
      <c r="J386" s="199">
        <f>ROUND(I386*H386,2)</f>
        <v>0</v>
      </c>
      <c r="K386" s="195" t="s">
        <v>244</v>
      </c>
      <c r="L386" s="200"/>
      <c r="M386" s="201" t="s">
        <v>3</v>
      </c>
      <c r="N386" s="202" t="s">
        <v>41</v>
      </c>
      <c r="O386" s="55"/>
      <c r="P386" s="154">
        <f>O386*H386</f>
        <v>0</v>
      </c>
      <c r="Q386" s="154">
        <v>3.8E-3</v>
      </c>
      <c r="R386" s="154">
        <f>Q386*H386</f>
        <v>7.6E-3</v>
      </c>
      <c r="S386" s="154">
        <v>0</v>
      </c>
      <c r="T386" s="155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56" t="s">
        <v>162</v>
      </c>
      <c r="AT386" s="156" t="s">
        <v>496</v>
      </c>
      <c r="AU386" s="156" t="s">
        <v>79</v>
      </c>
      <c r="AY386" s="19" t="s">
        <v>121</v>
      </c>
      <c r="BE386" s="157">
        <f>IF(N386="základní",J386,0)</f>
        <v>0</v>
      </c>
      <c r="BF386" s="157">
        <f>IF(N386="snížená",J386,0)</f>
        <v>0</v>
      </c>
      <c r="BG386" s="157">
        <f>IF(N386="zákl. přenesená",J386,0)</f>
        <v>0</v>
      </c>
      <c r="BH386" s="157">
        <f>IF(N386="sníž. přenesená",J386,0)</f>
        <v>0</v>
      </c>
      <c r="BI386" s="157">
        <f>IF(N386="nulová",J386,0)</f>
        <v>0</v>
      </c>
      <c r="BJ386" s="19" t="s">
        <v>77</v>
      </c>
      <c r="BK386" s="157">
        <f>ROUND(I386*H386,2)</f>
        <v>0</v>
      </c>
      <c r="BL386" s="19" t="s">
        <v>120</v>
      </c>
      <c r="BM386" s="156" t="s">
        <v>1192</v>
      </c>
    </row>
    <row r="387" spans="1:65" s="2" customFormat="1">
      <c r="A387" s="34"/>
      <c r="B387" s="35"/>
      <c r="C387" s="34"/>
      <c r="D387" s="158" t="s">
        <v>129</v>
      </c>
      <c r="E387" s="34"/>
      <c r="F387" s="159" t="s">
        <v>1191</v>
      </c>
      <c r="G387" s="34"/>
      <c r="H387" s="34"/>
      <c r="I387" s="160"/>
      <c r="J387" s="34"/>
      <c r="K387" s="34"/>
      <c r="L387" s="35"/>
      <c r="M387" s="161"/>
      <c r="N387" s="162"/>
      <c r="O387" s="55"/>
      <c r="P387" s="55"/>
      <c r="Q387" s="55"/>
      <c r="R387" s="55"/>
      <c r="S387" s="55"/>
      <c r="T387" s="56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9" t="s">
        <v>129</v>
      </c>
      <c r="AU387" s="19" t="s">
        <v>79</v>
      </c>
    </row>
    <row r="388" spans="1:65" s="2" customFormat="1" ht="16.5" customHeight="1">
      <c r="A388" s="34"/>
      <c r="B388" s="144"/>
      <c r="C388" s="193" t="s">
        <v>1193</v>
      </c>
      <c r="D388" s="193" t="s">
        <v>496</v>
      </c>
      <c r="E388" s="194" t="s">
        <v>1194</v>
      </c>
      <c r="F388" s="195" t="s">
        <v>1195</v>
      </c>
      <c r="G388" s="196" t="s">
        <v>199</v>
      </c>
      <c r="H388" s="197">
        <v>2</v>
      </c>
      <c r="I388" s="198"/>
      <c r="J388" s="199">
        <f>ROUND(I388*H388,2)</f>
        <v>0</v>
      </c>
      <c r="K388" s="195" t="s">
        <v>244</v>
      </c>
      <c r="L388" s="200"/>
      <c r="M388" s="201" t="s">
        <v>3</v>
      </c>
      <c r="N388" s="202" t="s">
        <v>41</v>
      </c>
      <c r="O388" s="55"/>
      <c r="P388" s="154">
        <f>O388*H388</f>
        <v>0</v>
      </c>
      <c r="Q388" s="154">
        <v>1.6999999999999999E-3</v>
      </c>
      <c r="R388" s="154">
        <f>Q388*H388</f>
        <v>3.3999999999999998E-3</v>
      </c>
      <c r="S388" s="154">
        <v>0</v>
      </c>
      <c r="T388" s="155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56" t="s">
        <v>162</v>
      </c>
      <c r="AT388" s="156" t="s">
        <v>496</v>
      </c>
      <c r="AU388" s="156" t="s">
        <v>79</v>
      </c>
      <c r="AY388" s="19" t="s">
        <v>121</v>
      </c>
      <c r="BE388" s="157">
        <f>IF(N388="základní",J388,0)</f>
        <v>0</v>
      </c>
      <c r="BF388" s="157">
        <f>IF(N388="snížená",J388,0)</f>
        <v>0</v>
      </c>
      <c r="BG388" s="157">
        <f>IF(N388="zákl. přenesená",J388,0)</f>
        <v>0</v>
      </c>
      <c r="BH388" s="157">
        <f>IF(N388="sníž. přenesená",J388,0)</f>
        <v>0</v>
      </c>
      <c r="BI388" s="157">
        <f>IF(N388="nulová",J388,0)</f>
        <v>0</v>
      </c>
      <c r="BJ388" s="19" t="s">
        <v>77</v>
      </c>
      <c r="BK388" s="157">
        <f>ROUND(I388*H388,2)</f>
        <v>0</v>
      </c>
      <c r="BL388" s="19" t="s">
        <v>120</v>
      </c>
      <c r="BM388" s="156" t="s">
        <v>1196</v>
      </c>
    </row>
    <row r="389" spans="1:65" s="2" customFormat="1">
      <c r="A389" s="34"/>
      <c r="B389" s="35"/>
      <c r="C389" s="34"/>
      <c r="D389" s="158" t="s">
        <v>129</v>
      </c>
      <c r="E389" s="34"/>
      <c r="F389" s="159" t="s">
        <v>1195</v>
      </c>
      <c r="G389" s="34"/>
      <c r="H389" s="34"/>
      <c r="I389" s="160"/>
      <c r="J389" s="34"/>
      <c r="K389" s="34"/>
      <c r="L389" s="35"/>
      <c r="M389" s="161"/>
      <c r="N389" s="162"/>
      <c r="O389" s="55"/>
      <c r="P389" s="55"/>
      <c r="Q389" s="55"/>
      <c r="R389" s="55"/>
      <c r="S389" s="55"/>
      <c r="T389" s="56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9" t="s">
        <v>129</v>
      </c>
      <c r="AU389" s="19" t="s">
        <v>79</v>
      </c>
    </row>
    <row r="390" spans="1:65" s="2" customFormat="1" ht="24.2" customHeight="1">
      <c r="A390" s="34"/>
      <c r="B390" s="144"/>
      <c r="C390" s="145" t="s">
        <v>1197</v>
      </c>
      <c r="D390" s="145" t="s">
        <v>123</v>
      </c>
      <c r="E390" s="146" t="s">
        <v>1198</v>
      </c>
      <c r="F390" s="147" t="s">
        <v>1199</v>
      </c>
      <c r="G390" s="148" t="s">
        <v>199</v>
      </c>
      <c r="H390" s="149">
        <v>4</v>
      </c>
      <c r="I390" s="150"/>
      <c r="J390" s="151">
        <f>ROUND(I390*H390,2)</f>
        <v>0</v>
      </c>
      <c r="K390" s="147" t="s">
        <v>244</v>
      </c>
      <c r="L390" s="35"/>
      <c r="M390" s="152" t="s">
        <v>3</v>
      </c>
      <c r="N390" s="153" t="s">
        <v>41</v>
      </c>
      <c r="O390" s="55"/>
      <c r="P390" s="154">
        <f>O390*H390</f>
        <v>0</v>
      </c>
      <c r="Q390" s="154">
        <v>0.11276</v>
      </c>
      <c r="R390" s="154">
        <f>Q390*H390</f>
        <v>0.45104</v>
      </c>
      <c r="S390" s="154">
        <v>0</v>
      </c>
      <c r="T390" s="155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56" t="s">
        <v>120</v>
      </c>
      <c r="AT390" s="156" t="s">
        <v>123</v>
      </c>
      <c r="AU390" s="156" t="s">
        <v>79</v>
      </c>
      <c r="AY390" s="19" t="s">
        <v>121</v>
      </c>
      <c r="BE390" s="157">
        <f>IF(N390="základní",J390,0)</f>
        <v>0</v>
      </c>
      <c r="BF390" s="157">
        <f>IF(N390="snížená",J390,0)</f>
        <v>0</v>
      </c>
      <c r="BG390" s="157">
        <f>IF(N390="zákl. přenesená",J390,0)</f>
        <v>0</v>
      </c>
      <c r="BH390" s="157">
        <f>IF(N390="sníž. přenesená",J390,0)</f>
        <v>0</v>
      </c>
      <c r="BI390" s="157">
        <f>IF(N390="nulová",J390,0)</f>
        <v>0</v>
      </c>
      <c r="BJ390" s="19" t="s">
        <v>77</v>
      </c>
      <c r="BK390" s="157">
        <f>ROUND(I390*H390,2)</f>
        <v>0</v>
      </c>
      <c r="BL390" s="19" t="s">
        <v>120</v>
      </c>
      <c r="BM390" s="156" t="s">
        <v>1200</v>
      </c>
    </row>
    <row r="391" spans="1:65" s="2" customFormat="1" ht="19.5">
      <c r="A391" s="34"/>
      <c r="B391" s="35"/>
      <c r="C391" s="34"/>
      <c r="D391" s="158" t="s">
        <v>129</v>
      </c>
      <c r="E391" s="34"/>
      <c r="F391" s="159" t="s">
        <v>1201</v>
      </c>
      <c r="G391" s="34"/>
      <c r="H391" s="34"/>
      <c r="I391" s="160"/>
      <c r="J391" s="34"/>
      <c r="K391" s="34"/>
      <c r="L391" s="35"/>
      <c r="M391" s="161"/>
      <c r="N391" s="162"/>
      <c r="O391" s="55"/>
      <c r="P391" s="55"/>
      <c r="Q391" s="55"/>
      <c r="R391" s="55"/>
      <c r="S391" s="55"/>
      <c r="T391" s="56"/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T391" s="19" t="s">
        <v>129</v>
      </c>
      <c r="AU391" s="19" t="s">
        <v>79</v>
      </c>
    </row>
    <row r="392" spans="1:65" s="2" customFormat="1">
      <c r="A392" s="34"/>
      <c r="B392" s="35"/>
      <c r="C392" s="34"/>
      <c r="D392" s="168" t="s">
        <v>247</v>
      </c>
      <c r="E392" s="34"/>
      <c r="F392" s="169" t="s">
        <v>1202</v>
      </c>
      <c r="G392" s="34"/>
      <c r="H392" s="34"/>
      <c r="I392" s="160"/>
      <c r="J392" s="34"/>
      <c r="K392" s="34"/>
      <c r="L392" s="35"/>
      <c r="M392" s="161"/>
      <c r="N392" s="162"/>
      <c r="O392" s="55"/>
      <c r="P392" s="55"/>
      <c r="Q392" s="55"/>
      <c r="R392" s="55"/>
      <c r="S392" s="55"/>
      <c r="T392" s="56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9" t="s">
        <v>247</v>
      </c>
      <c r="AU392" s="19" t="s">
        <v>79</v>
      </c>
    </row>
    <row r="393" spans="1:65" s="2" customFormat="1" ht="21.75" customHeight="1">
      <c r="A393" s="34"/>
      <c r="B393" s="144"/>
      <c r="C393" s="193" t="s">
        <v>1203</v>
      </c>
      <c r="D393" s="193" t="s">
        <v>496</v>
      </c>
      <c r="E393" s="194" t="s">
        <v>1204</v>
      </c>
      <c r="F393" s="195" t="s">
        <v>1205</v>
      </c>
      <c r="G393" s="196" t="s">
        <v>199</v>
      </c>
      <c r="H393" s="197">
        <v>4</v>
      </c>
      <c r="I393" s="198"/>
      <c r="J393" s="199">
        <f>ROUND(I393*H393,2)</f>
        <v>0</v>
      </c>
      <c r="K393" s="195" t="s">
        <v>244</v>
      </c>
      <c r="L393" s="200"/>
      <c r="M393" s="201" t="s">
        <v>3</v>
      </c>
      <c r="N393" s="202" t="s">
        <v>41</v>
      </c>
      <c r="O393" s="55"/>
      <c r="P393" s="154">
        <f>O393*H393</f>
        <v>0</v>
      </c>
      <c r="Q393" s="154">
        <v>6.4999999999999997E-3</v>
      </c>
      <c r="R393" s="154">
        <f>Q393*H393</f>
        <v>2.5999999999999999E-2</v>
      </c>
      <c r="S393" s="154">
        <v>0</v>
      </c>
      <c r="T393" s="155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56" t="s">
        <v>162</v>
      </c>
      <c r="AT393" s="156" t="s">
        <v>496</v>
      </c>
      <c r="AU393" s="156" t="s">
        <v>79</v>
      </c>
      <c r="AY393" s="19" t="s">
        <v>121</v>
      </c>
      <c r="BE393" s="157">
        <f>IF(N393="základní",J393,0)</f>
        <v>0</v>
      </c>
      <c r="BF393" s="157">
        <f>IF(N393="snížená",J393,0)</f>
        <v>0</v>
      </c>
      <c r="BG393" s="157">
        <f>IF(N393="zákl. přenesená",J393,0)</f>
        <v>0</v>
      </c>
      <c r="BH393" s="157">
        <f>IF(N393="sníž. přenesená",J393,0)</f>
        <v>0</v>
      </c>
      <c r="BI393" s="157">
        <f>IF(N393="nulová",J393,0)</f>
        <v>0</v>
      </c>
      <c r="BJ393" s="19" t="s">
        <v>77</v>
      </c>
      <c r="BK393" s="157">
        <f>ROUND(I393*H393,2)</f>
        <v>0</v>
      </c>
      <c r="BL393" s="19" t="s">
        <v>120</v>
      </c>
      <c r="BM393" s="156" t="s">
        <v>1206</v>
      </c>
    </row>
    <row r="394" spans="1:65" s="2" customFormat="1">
      <c r="A394" s="34"/>
      <c r="B394" s="35"/>
      <c r="C394" s="34"/>
      <c r="D394" s="158" t="s">
        <v>129</v>
      </c>
      <c r="E394" s="34"/>
      <c r="F394" s="159" t="s">
        <v>1205</v>
      </c>
      <c r="G394" s="34"/>
      <c r="H394" s="34"/>
      <c r="I394" s="160"/>
      <c r="J394" s="34"/>
      <c r="K394" s="34"/>
      <c r="L394" s="35"/>
      <c r="M394" s="161"/>
      <c r="N394" s="162"/>
      <c r="O394" s="55"/>
      <c r="P394" s="55"/>
      <c r="Q394" s="55"/>
      <c r="R394" s="55"/>
      <c r="S394" s="55"/>
      <c r="T394" s="56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9" t="s">
        <v>129</v>
      </c>
      <c r="AU394" s="19" t="s">
        <v>79</v>
      </c>
    </row>
    <row r="395" spans="1:65" s="2" customFormat="1" ht="24.2" customHeight="1">
      <c r="A395" s="34"/>
      <c r="B395" s="144"/>
      <c r="C395" s="145" t="s">
        <v>1207</v>
      </c>
      <c r="D395" s="145" t="s">
        <v>123</v>
      </c>
      <c r="E395" s="146" t="s">
        <v>1208</v>
      </c>
      <c r="F395" s="147" t="s">
        <v>1209</v>
      </c>
      <c r="G395" s="148" t="s">
        <v>644</v>
      </c>
      <c r="H395" s="149">
        <v>22.8</v>
      </c>
      <c r="I395" s="150"/>
      <c r="J395" s="151">
        <f>ROUND(I395*H395,2)</f>
        <v>0</v>
      </c>
      <c r="K395" s="147" t="s">
        <v>244</v>
      </c>
      <c r="L395" s="35"/>
      <c r="M395" s="152" t="s">
        <v>3</v>
      </c>
      <c r="N395" s="153" t="s">
        <v>41</v>
      </c>
      <c r="O395" s="55"/>
      <c r="P395" s="154">
        <f>O395*H395</f>
        <v>0</v>
      </c>
      <c r="Q395" s="154">
        <v>0</v>
      </c>
      <c r="R395" s="154">
        <f>Q395*H395</f>
        <v>0</v>
      </c>
      <c r="S395" s="154">
        <v>0</v>
      </c>
      <c r="T395" s="155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56" t="s">
        <v>120</v>
      </c>
      <c r="AT395" s="156" t="s">
        <v>123</v>
      </c>
      <c r="AU395" s="156" t="s">
        <v>79</v>
      </c>
      <c r="AY395" s="19" t="s">
        <v>121</v>
      </c>
      <c r="BE395" s="157">
        <f>IF(N395="základní",J395,0)</f>
        <v>0</v>
      </c>
      <c r="BF395" s="157">
        <f>IF(N395="snížená",J395,0)</f>
        <v>0</v>
      </c>
      <c r="BG395" s="157">
        <f>IF(N395="zákl. přenesená",J395,0)</f>
        <v>0</v>
      </c>
      <c r="BH395" s="157">
        <f>IF(N395="sníž. přenesená",J395,0)</f>
        <v>0</v>
      </c>
      <c r="BI395" s="157">
        <f>IF(N395="nulová",J395,0)</f>
        <v>0</v>
      </c>
      <c r="BJ395" s="19" t="s">
        <v>77</v>
      </c>
      <c r="BK395" s="157">
        <f>ROUND(I395*H395,2)</f>
        <v>0</v>
      </c>
      <c r="BL395" s="19" t="s">
        <v>120</v>
      </c>
      <c r="BM395" s="156" t="s">
        <v>1210</v>
      </c>
    </row>
    <row r="396" spans="1:65" s="2" customFormat="1" ht="19.5">
      <c r="A396" s="34"/>
      <c r="B396" s="35"/>
      <c r="C396" s="34"/>
      <c r="D396" s="158" t="s">
        <v>129</v>
      </c>
      <c r="E396" s="34"/>
      <c r="F396" s="159" t="s">
        <v>1211</v>
      </c>
      <c r="G396" s="34"/>
      <c r="H396" s="34"/>
      <c r="I396" s="160"/>
      <c r="J396" s="34"/>
      <c r="K396" s="34"/>
      <c r="L396" s="35"/>
      <c r="M396" s="161"/>
      <c r="N396" s="162"/>
      <c r="O396" s="55"/>
      <c r="P396" s="55"/>
      <c r="Q396" s="55"/>
      <c r="R396" s="55"/>
      <c r="S396" s="55"/>
      <c r="T396" s="56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9" t="s">
        <v>129</v>
      </c>
      <c r="AU396" s="19" t="s">
        <v>79</v>
      </c>
    </row>
    <row r="397" spans="1:65" s="2" customFormat="1">
      <c r="A397" s="34"/>
      <c r="B397" s="35"/>
      <c r="C397" s="34"/>
      <c r="D397" s="168" t="s">
        <v>247</v>
      </c>
      <c r="E397" s="34"/>
      <c r="F397" s="169" t="s">
        <v>1212</v>
      </c>
      <c r="G397" s="34"/>
      <c r="H397" s="34"/>
      <c r="I397" s="160"/>
      <c r="J397" s="34"/>
      <c r="K397" s="34"/>
      <c r="L397" s="35"/>
      <c r="M397" s="161"/>
      <c r="N397" s="162"/>
      <c r="O397" s="55"/>
      <c r="P397" s="55"/>
      <c r="Q397" s="55"/>
      <c r="R397" s="55"/>
      <c r="S397" s="55"/>
      <c r="T397" s="56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9" t="s">
        <v>247</v>
      </c>
      <c r="AU397" s="19" t="s">
        <v>79</v>
      </c>
    </row>
    <row r="398" spans="1:65" s="13" customFormat="1">
      <c r="B398" s="170"/>
      <c r="D398" s="158" t="s">
        <v>249</v>
      </c>
      <c r="E398" s="171" t="s">
        <v>3</v>
      </c>
      <c r="F398" s="172" t="s">
        <v>1213</v>
      </c>
      <c r="H398" s="171" t="s">
        <v>3</v>
      </c>
      <c r="I398" s="173"/>
      <c r="L398" s="170"/>
      <c r="M398" s="174"/>
      <c r="N398" s="175"/>
      <c r="O398" s="175"/>
      <c r="P398" s="175"/>
      <c r="Q398" s="175"/>
      <c r="R398" s="175"/>
      <c r="S398" s="175"/>
      <c r="T398" s="176"/>
      <c r="AT398" s="171" t="s">
        <v>249</v>
      </c>
      <c r="AU398" s="171" t="s">
        <v>79</v>
      </c>
      <c r="AV398" s="13" t="s">
        <v>77</v>
      </c>
      <c r="AW398" s="13" t="s">
        <v>32</v>
      </c>
      <c r="AX398" s="13" t="s">
        <v>70</v>
      </c>
      <c r="AY398" s="171" t="s">
        <v>121</v>
      </c>
    </row>
    <row r="399" spans="1:65" s="14" customFormat="1">
      <c r="B399" s="177"/>
      <c r="D399" s="158" t="s">
        <v>249</v>
      </c>
      <c r="E399" s="178" t="s">
        <v>3</v>
      </c>
      <c r="F399" s="179" t="s">
        <v>1214</v>
      </c>
      <c r="H399" s="180">
        <v>14.4</v>
      </c>
      <c r="I399" s="181"/>
      <c r="L399" s="177"/>
      <c r="M399" s="182"/>
      <c r="N399" s="183"/>
      <c r="O399" s="183"/>
      <c r="P399" s="183"/>
      <c r="Q399" s="183"/>
      <c r="R399" s="183"/>
      <c r="S399" s="183"/>
      <c r="T399" s="184"/>
      <c r="AT399" s="178" t="s">
        <v>249</v>
      </c>
      <c r="AU399" s="178" t="s">
        <v>79</v>
      </c>
      <c r="AV399" s="14" t="s">
        <v>79</v>
      </c>
      <c r="AW399" s="14" t="s">
        <v>32</v>
      </c>
      <c r="AX399" s="14" t="s">
        <v>70</v>
      </c>
      <c r="AY399" s="178" t="s">
        <v>121</v>
      </c>
    </row>
    <row r="400" spans="1:65" s="13" customFormat="1">
      <c r="B400" s="170"/>
      <c r="D400" s="158" t="s">
        <v>249</v>
      </c>
      <c r="E400" s="171" t="s">
        <v>3</v>
      </c>
      <c r="F400" s="172" t="s">
        <v>1215</v>
      </c>
      <c r="H400" s="171" t="s">
        <v>3</v>
      </c>
      <c r="I400" s="173"/>
      <c r="L400" s="170"/>
      <c r="M400" s="174"/>
      <c r="N400" s="175"/>
      <c r="O400" s="175"/>
      <c r="P400" s="175"/>
      <c r="Q400" s="175"/>
      <c r="R400" s="175"/>
      <c r="S400" s="175"/>
      <c r="T400" s="176"/>
      <c r="AT400" s="171" t="s">
        <v>249</v>
      </c>
      <c r="AU400" s="171" t="s">
        <v>79</v>
      </c>
      <c r="AV400" s="13" t="s">
        <v>77</v>
      </c>
      <c r="AW400" s="13" t="s">
        <v>32</v>
      </c>
      <c r="AX400" s="13" t="s">
        <v>70</v>
      </c>
      <c r="AY400" s="171" t="s">
        <v>121</v>
      </c>
    </row>
    <row r="401" spans="1:65" s="14" customFormat="1">
      <c r="B401" s="177"/>
      <c r="D401" s="158" t="s">
        <v>249</v>
      </c>
      <c r="E401" s="178" t="s">
        <v>3</v>
      </c>
      <c r="F401" s="179" t="s">
        <v>1216</v>
      </c>
      <c r="H401" s="180">
        <v>8.4</v>
      </c>
      <c r="I401" s="181"/>
      <c r="L401" s="177"/>
      <c r="M401" s="182"/>
      <c r="N401" s="183"/>
      <c r="O401" s="183"/>
      <c r="P401" s="183"/>
      <c r="Q401" s="183"/>
      <c r="R401" s="183"/>
      <c r="S401" s="183"/>
      <c r="T401" s="184"/>
      <c r="AT401" s="178" t="s">
        <v>249</v>
      </c>
      <c r="AU401" s="178" t="s">
        <v>79</v>
      </c>
      <c r="AV401" s="14" t="s">
        <v>79</v>
      </c>
      <c r="AW401" s="14" t="s">
        <v>32</v>
      </c>
      <c r="AX401" s="14" t="s">
        <v>70</v>
      </c>
      <c r="AY401" s="178" t="s">
        <v>121</v>
      </c>
    </row>
    <row r="402" spans="1:65" s="15" customFormat="1">
      <c r="B402" s="185"/>
      <c r="D402" s="158" t="s">
        <v>249</v>
      </c>
      <c r="E402" s="186" t="s">
        <v>3</v>
      </c>
      <c r="F402" s="187" t="s">
        <v>253</v>
      </c>
      <c r="H402" s="188">
        <v>22.8</v>
      </c>
      <c r="I402" s="189"/>
      <c r="L402" s="185"/>
      <c r="M402" s="190"/>
      <c r="N402" s="191"/>
      <c r="O402" s="191"/>
      <c r="P402" s="191"/>
      <c r="Q402" s="191"/>
      <c r="R402" s="191"/>
      <c r="S402" s="191"/>
      <c r="T402" s="192"/>
      <c r="AT402" s="186" t="s">
        <v>249</v>
      </c>
      <c r="AU402" s="186" t="s">
        <v>79</v>
      </c>
      <c r="AV402" s="15" t="s">
        <v>120</v>
      </c>
      <c r="AW402" s="15" t="s">
        <v>32</v>
      </c>
      <c r="AX402" s="15" t="s">
        <v>77</v>
      </c>
      <c r="AY402" s="186" t="s">
        <v>121</v>
      </c>
    </row>
    <row r="403" spans="1:65" s="2" customFormat="1" ht="24.2" customHeight="1">
      <c r="A403" s="34"/>
      <c r="B403" s="144"/>
      <c r="C403" s="145" t="s">
        <v>1217</v>
      </c>
      <c r="D403" s="145" t="s">
        <v>123</v>
      </c>
      <c r="E403" s="146" t="s">
        <v>1218</v>
      </c>
      <c r="F403" s="147" t="s">
        <v>1219</v>
      </c>
      <c r="G403" s="148" t="s">
        <v>644</v>
      </c>
      <c r="H403" s="149">
        <v>22.8</v>
      </c>
      <c r="I403" s="150"/>
      <c r="J403" s="151">
        <f>ROUND(I403*H403,2)</f>
        <v>0</v>
      </c>
      <c r="K403" s="147" t="s">
        <v>244</v>
      </c>
      <c r="L403" s="35"/>
      <c r="M403" s="152" t="s">
        <v>3</v>
      </c>
      <c r="N403" s="153" t="s">
        <v>41</v>
      </c>
      <c r="O403" s="55"/>
      <c r="P403" s="154">
        <f>O403*H403</f>
        <v>0</v>
      </c>
      <c r="Q403" s="154">
        <v>2.2000000000000001E-4</v>
      </c>
      <c r="R403" s="154">
        <f>Q403*H403</f>
        <v>5.0160000000000005E-3</v>
      </c>
      <c r="S403" s="154">
        <v>0</v>
      </c>
      <c r="T403" s="155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56" t="s">
        <v>120</v>
      </c>
      <c r="AT403" s="156" t="s">
        <v>123</v>
      </c>
      <c r="AU403" s="156" t="s">
        <v>79</v>
      </c>
      <c r="AY403" s="19" t="s">
        <v>121</v>
      </c>
      <c r="BE403" s="157">
        <f>IF(N403="základní",J403,0)</f>
        <v>0</v>
      </c>
      <c r="BF403" s="157">
        <f>IF(N403="snížená",J403,0)</f>
        <v>0</v>
      </c>
      <c r="BG403" s="157">
        <f>IF(N403="zákl. přenesená",J403,0)</f>
        <v>0</v>
      </c>
      <c r="BH403" s="157">
        <f>IF(N403="sníž. přenesená",J403,0)</f>
        <v>0</v>
      </c>
      <c r="BI403" s="157">
        <f>IF(N403="nulová",J403,0)</f>
        <v>0</v>
      </c>
      <c r="BJ403" s="19" t="s">
        <v>77</v>
      </c>
      <c r="BK403" s="157">
        <f>ROUND(I403*H403,2)</f>
        <v>0</v>
      </c>
      <c r="BL403" s="19" t="s">
        <v>120</v>
      </c>
      <c r="BM403" s="156" t="s">
        <v>1220</v>
      </c>
    </row>
    <row r="404" spans="1:65" s="2" customFormat="1" ht="29.25">
      <c r="A404" s="34"/>
      <c r="B404" s="35"/>
      <c r="C404" s="34"/>
      <c r="D404" s="158" t="s">
        <v>129</v>
      </c>
      <c r="E404" s="34"/>
      <c r="F404" s="159" t="s">
        <v>1221</v>
      </c>
      <c r="G404" s="34"/>
      <c r="H404" s="34"/>
      <c r="I404" s="160"/>
      <c r="J404" s="34"/>
      <c r="K404" s="34"/>
      <c r="L404" s="35"/>
      <c r="M404" s="161"/>
      <c r="N404" s="162"/>
      <c r="O404" s="55"/>
      <c r="P404" s="55"/>
      <c r="Q404" s="55"/>
      <c r="R404" s="55"/>
      <c r="S404" s="55"/>
      <c r="T404" s="56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9" t="s">
        <v>129</v>
      </c>
      <c r="AU404" s="19" t="s">
        <v>79</v>
      </c>
    </row>
    <row r="405" spans="1:65" s="2" customFormat="1">
      <c r="A405" s="34"/>
      <c r="B405" s="35"/>
      <c r="C405" s="34"/>
      <c r="D405" s="168" t="s">
        <v>247</v>
      </c>
      <c r="E405" s="34"/>
      <c r="F405" s="169" t="s">
        <v>1222</v>
      </c>
      <c r="G405" s="34"/>
      <c r="H405" s="34"/>
      <c r="I405" s="160"/>
      <c r="J405" s="34"/>
      <c r="K405" s="34"/>
      <c r="L405" s="35"/>
      <c r="M405" s="161"/>
      <c r="N405" s="162"/>
      <c r="O405" s="55"/>
      <c r="P405" s="55"/>
      <c r="Q405" s="55"/>
      <c r="R405" s="55"/>
      <c r="S405" s="55"/>
      <c r="T405" s="56"/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T405" s="19" t="s">
        <v>247</v>
      </c>
      <c r="AU405" s="19" t="s">
        <v>79</v>
      </c>
    </row>
    <row r="406" spans="1:65" s="13" customFormat="1" ht="33.75">
      <c r="B406" s="170"/>
      <c r="D406" s="158" t="s">
        <v>249</v>
      </c>
      <c r="E406" s="171" t="s">
        <v>3</v>
      </c>
      <c r="F406" s="172" t="s">
        <v>1223</v>
      </c>
      <c r="H406" s="171" t="s">
        <v>3</v>
      </c>
      <c r="I406" s="173"/>
      <c r="L406" s="170"/>
      <c r="M406" s="174"/>
      <c r="N406" s="175"/>
      <c r="O406" s="175"/>
      <c r="P406" s="175"/>
      <c r="Q406" s="175"/>
      <c r="R406" s="175"/>
      <c r="S406" s="175"/>
      <c r="T406" s="176"/>
      <c r="AT406" s="171" t="s">
        <v>249</v>
      </c>
      <c r="AU406" s="171" t="s">
        <v>79</v>
      </c>
      <c r="AV406" s="13" t="s">
        <v>77</v>
      </c>
      <c r="AW406" s="13" t="s">
        <v>32</v>
      </c>
      <c r="AX406" s="13" t="s">
        <v>70</v>
      </c>
      <c r="AY406" s="171" t="s">
        <v>121</v>
      </c>
    </row>
    <row r="407" spans="1:65" s="13" customFormat="1">
      <c r="B407" s="170"/>
      <c r="D407" s="158" t="s">
        <v>249</v>
      </c>
      <c r="E407" s="171" t="s">
        <v>3</v>
      </c>
      <c r="F407" s="172" t="s">
        <v>1213</v>
      </c>
      <c r="H407" s="171" t="s">
        <v>3</v>
      </c>
      <c r="I407" s="173"/>
      <c r="L407" s="170"/>
      <c r="M407" s="174"/>
      <c r="N407" s="175"/>
      <c r="O407" s="175"/>
      <c r="P407" s="175"/>
      <c r="Q407" s="175"/>
      <c r="R407" s="175"/>
      <c r="S407" s="175"/>
      <c r="T407" s="176"/>
      <c r="AT407" s="171" t="s">
        <v>249</v>
      </c>
      <c r="AU407" s="171" t="s">
        <v>79</v>
      </c>
      <c r="AV407" s="13" t="s">
        <v>77</v>
      </c>
      <c r="AW407" s="13" t="s">
        <v>32</v>
      </c>
      <c r="AX407" s="13" t="s">
        <v>70</v>
      </c>
      <c r="AY407" s="171" t="s">
        <v>121</v>
      </c>
    </row>
    <row r="408" spans="1:65" s="14" customFormat="1">
      <c r="B408" s="177"/>
      <c r="D408" s="158" t="s">
        <v>249</v>
      </c>
      <c r="E408" s="178" t="s">
        <v>3</v>
      </c>
      <c r="F408" s="179" t="s">
        <v>1214</v>
      </c>
      <c r="H408" s="180">
        <v>14.4</v>
      </c>
      <c r="I408" s="181"/>
      <c r="L408" s="177"/>
      <c r="M408" s="182"/>
      <c r="N408" s="183"/>
      <c r="O408" s="183"/>
      <c r="P408" s="183"/>
      <c r="Q408" s="183"/>
      <c r="R408" s="183"/>
      <c r="S408" s="183"/>
      <c r="T408" s="184"/>
      <c r="AT408" s="178" t="s">
        <v>249</v>
      </c>
      <c r="AU408" s="178" t="s">
        <v>79</v>
      </c>
      <c r="AV408" s="14" t="s">
        <v>79</v>
      </c>
      <c r="AW408" s="14" t="s">
        <v>32</v>
      </c>
      <c r="AX408" s="14" t="s">
        <v>70</v>
      </c>
      <c r="AY408" s="178" t="s">
        <v>121</v>
      </c>
    </row>
    <row r="409" spans="1:65" s="13" customFormat="1">
      <c r="B409" s="170"/>
      <c r="D409" s="158" t="s">
        <v>249</v>
      </c>
      <c r="E409" s="171" t="s">
        <v>3</v>
      </c>
      <c r="F409" s="172" t="s">
        <v>1215</v>
      </c>
      <c r="H409" s="171" t="s">
        <v>3</v>
      </c>
      <c r="I409" s="173"/>
      <c r="L409" s="170"/>
      <c r="M409" s="174"/>
      <c r="N409" s="175"/>
      <c r="O409" s="175"/>
      <c r="P409" s="175"/>
      <c r="Q409" s="175"/>
      <c r="R409" s="175"/>
      <c r="S409" s="175"/>
      <c r="T409" s="176"/>
      <c r="AT409" s="171" t="s">
        <v>249</v>
      </c>
      <c r="AU409" s="171" t="s">
        <v>79</v>
      </c>
      <c r="AV409" s="13" t="s">
        <v>77</v>
      </c>
      <c r="AW409" s="13" t="s">
        <v>32</v>
      </c>
      <c r="AX409" s="13" t="s">
        <v>70</v>
      </c>
      <c r="AY409" s="171" t="s">
        <v>121</v>
      </c>
    </row>
    <row r="410" spans="1:65" s="14" customFormat="1">
      <c r="B410" s="177"/>
      <c r="D410" s="158" t="s">
        <v>249</v>
      </c>
      <c r="E410" s="178" t="s">
        <v>3</v>
      </c>
      <c r="F410" s="179" t="s">
        <v>1216</v>
      </c>
      <c r="H410" s="180">
        <v>8.4</v>
      </c>
      <c r="I410" s="181"/>
      <c r="L410" s="177"/>
      <c r="M410" s="182"/>
      <c r="N410" s="183"/>
      <c r="O410" s="183"/>
      <c r="P410" s="183"/>
      <c r="Q410" s="183"/>
      <c r="R410" s="183"/>
      <c r="S410" s="183"/>
      <c r="T410" s="184"/>
      <c r="AT410" s="178" t="s">
        <v>249</v>
      </c>
      <c r="AU410" s="178" t="s">
        <v>79</v>
      </c>
      <c r="AV410" s="14" t="s">
        <v>79</v>
      </c>
      <c r="AW410" s="14" t="s">
        <v>32</v>
      </c>
      <c r="AX410" s="14" t="s">
        <v>70</v>
      </c>
      <c r="AY410" s="178" t="s">
        <v>121</v>
      </c>
    </row>
    <row r="411" spans="1:65" s="15" customFormat="1">
      <c r="B411" s="185"/>
      <c r="D411" s="158" t="s">
        <v>249</v>
      </c>
      <c r="E411" s="186" t="s">
        <v>3</v>
      </c>
      <c r="F411" s="187" t="s">
        <v>253</v>
      </c>
      <c r="H411" s="188">
        <v>22.8</v>
      </c>
      <c r="I411" s="189"/>
      <c r="L411" s="185"/>
      <c r="M411" s="190"/>
      <c r="N411" s="191"/>
      <c r="O411" s="191"/>
      <c r="P411" s="191"/>
      <c r="Q411" s="191"/>
      <c r="R411" s="191"/>
      <c r="S411" s="191"/>
      <c r="T411" s="192"/>
      <c r="AT411" s="186" t="s">
        <v>249</v>
      </c>
      <c r="AU411" s="186" t="s">
        <v>79</v>
      </c>
      <c r="AV411" s="15" t="s">
        <v>120</v>
      </c>
      <c r="AW411" s="15" t="s">
        <v>32</v>
      </c>
      <c r="AX411" s="15" t="s">
        <v>77</v>
      </c>
      <c r="AY411" s="186" t="s">
        <v>121</v>
      </c>
    </row>
    <row r="412" spans="1:65" s="2" customFormat="1" ht="24.2" customHeight="1">
      <c r="A412" s="34"/>
      <c r="B412" s="144"/>
      <c r="C412" s="145" t="s">
        <v>1224</v>
      </c>
      <c r="D412" s="145" t="s">
        <v>123</v>
      </c>
      <c r="E412" s="146" t="s">
        <v>1225</v>
      </c>
      <c r="F412" s="147" t="s">
        <v>1226</v>
      </c>
      <c r="G412" s="148" t="s">
        <v>297</v>
      </c>
      <c r="H412" s="149">
        <v>1.86</v>
      </c>
      <c r="I412" s="150"/>
      <c r="J412" s="151">
        <f>ROUND(I412*H412,2)</f>
        <v>0</v>
      </c>
      <c r="K412" s="147" t="s">
        <v>244</v>
      </c>
      <c r="L412" s="35"/>
      <c r="M412" s="152" t="s">
        <v>3</v>
      </c>
      <c r="N412" s="153" t="s">
        <v>41</v>
      </c>
      <c r="O412" s="55"/>
      <c r="P412" s="154">
        <f>O412*H412</f>
        <v>0</v>
      </c>
      <c r="Q412" s="154">
        <v>2.5122499999999999</v>
      </c>
      <c r="R412" s="154">
        <f>Q412*H412</f>
        <v>4.6727850000000002</v>
      </c>
      <c r="S412" s="154">
        <v>0</v>
      </c>
      <c r="T412" s="155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56" t="s">
        <v>120</v>
      </c>
      <c r="AT412" s="156" t="s">
        <v>123</v>
      </c>
      <c r="AU412" s="156" t="s">
        <v>79</v>
      </c>
      <c r="AY412" s="19" t="s">
        <v>121</v>
      </c>
      <c r="BE412" s="157">
        <f>IF(N412="základní",J412,0)</f>
        <v>0</v>
      </c>
      <c r="BF412" s="157">
        <f>IF(N412="snížená",J412,0)</f>
        <v>0</v>
      </c>
      <c r="BG412" s="157">
        <f>IF(N412="zákl. přenesená",J412,0)</f>
        <v>0</v>
      </c>
      <c r="BH412" s="157">
        <f>IF(N412="sníž. přenesená",J412,0)</f>
        <v>0</v>
      </c>
      <c r="BI412" s="157">
        <f>IF(N412="nulová",J412,0)</f>
        <v>0</v>
      </c>
      <c r="BJ412" s="19" t="s">
        <v>77</v>
      </c>
      <c r="BK412" s="157">
        <f>ROUND(I412*H412,2)</f>
        <v>0</v>
      </c>
      <c r="BL412" s="19" t="s">
        <v>120</v>
      </c>
      <c r="BM412" s="156" t="s">
        <v>1227</v>
      </c>
    </row>
    <row r="413" spans="1:65" s="2" customFormat="1" ht="19.5">
      <c r="A413" s="34"/>
      <c r="B413" s="35"/>
      <c r="C413" s="34"/>
      <c r="D413" s="158" t="s">
        <v>129</v>
      </c>
      <c r="E413" s="34"/>
      <c r="F413" s="159" t="s">
        <v>1228</v>
      </c>
      <c r="G413" s="34"/>
      <c r="H413" s="34"/>
      <c r="I413" s="160"/>
      <c r="J413" s="34"/>
      <c r="K413" s="34"/>
      <c r="L413" s="35"/>
      <c r="M413" s="161"/>
      <c r="N413" s="162"/>
      <c r="O413" s="55"/>
      <c r="P413" s="55"/>
      <c r="Q413" s="55"/>
      <c r="R413" s="55"/>
      <c r="S413" s="55"/>
      <c r="T413" s="56"/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9" t="s">
        <v>129</v>
      </c>
      <c r="AU413" s="19" t="s">
        <v>79</v>
      </c>
    </row>
    <row r="414" spans="1:65" s="2" customFormat="1">
      <c r="A414" s="34"/>
      <c r="B414" s="35"/>
      <c r="C414" s="34"/>
      <c r="D414" s="168" t="s">
        <v>247</v>
      </c>
      <c r="E414" s="34"/>
      <c r="F414" s="169" t="s">
        <v>1229</v>
      </c>
      <c r="G414" s="34"/>
      <c r="H414" s="34"/>
      <c r="I414" s="160"/>
      <c r="J414" s="34"/>
      <c r="K414" s="34"/>
      <c r="L414" s="35"/>
      <c r="M414" s="161"/>
      <c r="N414" s="162"/>
      <c r="O414" s="55"/>
      <c r="P414" s="55"/>
      <c r="Q414" s="55"/>
      <c r="R414" s="55"/>
      <c r="S414" s="55"/>
      <c r="T414" s="56"/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9" t="s">
        <v>247</v>
      </c>
      <c r="AU414" s="19" t="s">
        <v>79</v>
      </c>
    </row>
    <row r="415" spans="1:65" s="13" customFormat="1">
      <c r="B415" s="170"/>
      <c r="D415" s="158" t="s">
        <v>249</v>
      </c>
      <c r="E415" s="171" t="s">
        <v>3</v>
      </c>
      <c r="F415" s="172" t="s">
        <v>1230</v>
      </c>
      <c r="H415" s="171" t="s">
        <v>3</v>
      </c>
      <c r="I415" s="173"/>
      <c r="L415" s="170"/>
      <c r="M415" s="174"/>
      <c r="N415" s="175"/>
      <c r="O415" s="175"/>
      <c r="P415" s="175"/>
      <c r="Q415" s="175"/>
      <c r="R415" s="175"/>
      <c r="S415" s="175"/>
      <c r="T415" s="176"/>
      <c r="AT415" s="171" t="s">
        <v>249</v>
      </c>
      <c r="AU415" s="171" t="s">
        <v>79</v>
      </c>
      <c r="AV415" s="13" t="s">
        <v>77</v>
      </c>
      <c r="AW415" s="13" t="s">
        <v>32</v>
      </c>
      <c r="AX415" s="13" t="s">
        <v>70</v>
      </c>
      <c r="AY415" s="171" t="s">
        <v>121</v>
      </c>
    </row>
    <row r="416" spans="1:65" s="13" customFormat="1">
      <c r="B416" s="170"/>
      <c r="D416" s="158" t="s">
        <v>249</v>
      </c>
      <c r="E416" s="171" t="s">
        <v>3</v>
      </c>
      <c r="F416" s="172" t="s">
        <v>1231</v>
      </c>
      <c r="H416" s="171" t="s">
        <v>3</v>
      </c>
      <c r="I416" s="173"/>
      <c r="L416" s="170"/>
      <c r="M416" s="174"/>
      <c r="N416" s="175"/>
      <c r="O416" s="175"/>
      <c r="P416" s="175"/>
      <c r="Q416" s="175"/>
      <c r="R416" s="175"/>
      <c r="S416" s="175"/>
      <c r="T416" s="176"/>
      <c r="AT416" s="171" t="s">
        <v>249</v>
      </c>
      <c r="AU416" s="171" t="s">
        <v>79</v>
      </c>
      <c r="AV416" s="13" t="s">
        <v>77</v>
      </c>
      <c r="AW416" s="13" t="s">
        <v>32</v>
      </c>
      <c r="AX416" s="13" t="s">
        <v>70</v>
      </c>
      <c r="AY416" s="171" t="s">
        <v>121</v>
      </c>
    </row>
    <row r="417" spans="1:65" s="13" customFormat="1">
      <c r="B417" s="170"/>
      <c r="D417" s="158" t="s">
        <v>249</v>
      </c>
      <c r="E417" s="171" t="s">
        <v>3</v>
      </c>
      <c r="F417" s="172" t="s">
        <v>1232</v>
      </c>
      <c r="H417" s="171" t="s">
        <v>3</v>
      </c>
      <c r="I417" s="173"/>
      <c r="L417" s="170"/>
      <c r="M417" s="174"/>
      <c r="N417" s="175"/>
      <c r="O417" s="175"/>
      <c r="P417" s="175"/>
      <c r="Q417" s="175"/>
      <c r="R417" s="175"/>
      <c r="S417" s="175"/>
      <c r="T417" s="176"/>
      <c r="AT417" s="171" t="s">
        <v>249</v>
      </c>
      <c r="AU417" s="171" t="s">
        <v>79</v>
      </c>
      <c r="AV417" s="13" t="s">
        <v>77</v>
      </c>
      <c r="AW417" s="13" t="s">
        <v>32</v>
      </c>
      <c r="AX417" s="13" t="s">
        <v>70</v>
      </c>
      <c r="AY417" s="171" t="s">
        <v>121</v>
      </c>
    </row>
    <row r="418" spans="1:65" s="14" customFormat="1">
      <c r="B418" s="177"/>
      <c r="D418" s="158" t="s">
        <v>249</v>
      </c>
      <c r="E418" s="178" t="s">
        <v>3</v>
      </c>
      <c r="F418" s="179" t="s">
        <v>1233</v>
      </c>
      <c r="H418" s="180">
        <v>1.86</v>
      </c>
      <c r="I418" s="181"/>
      <c r="L418" s="177"/>
      <c r="M418" s="182"/>
      <c r="N418" s="183"/>
      <c r="O418" s="183"/>
      <c r="P418" s="183"/>
      <c r="Q418" s="183"/>
      <c r="R418" s="183"/>
      <c r="S418" s="183"/>
      <c r="T418" s="184"/>
      <c r="AT418" s="178" t="s">
        <v>249</v>
      </c>
      <c r="AU418" s="178" t="s">
        <v>79</v>
      </c>
      <c r="AV418" s="14" t="s">
        <v>79</v>
      </c>
      <c r="AW418" s="14" t="s">
        <v>32</v>
      </c>
      <c r="AX418" s="14" t="s">
        <v>77</v>
      </c>
      <c r="AY418" s="178" t="s">
        <v>121</v>
      </c>
    </row>
    <row r="419" spans="1:65" s="2" customFormat="1" ht="24.2" customHeight="1">
      <c r="A419" s="34"/>
      <c r="B419" s="144"/>
      <c r="C419" s="145" t="s">
        <v>1234</v>
      </c>
      <c r="D419" s="145" t="s">
        <v>123</v>
      </c>
      <c r="E419" s="146" t="s">
        <v>532</v>
      </c>
      <c r="F419" s="147" t="s">
        <v>533</v>
      </c>
      <c r="G419" s="148" t="s">
        <v>243</v>
      </c>
      <c r="H419" s="149">
        <v>77.28</v>
      </c>
      <c r="I419" s="150"/>
      <c r="J419" s="151">
        <f>ROUND(I419*H419,2)</f>
        <v>0</v>
      </c>
      <c r="K419" s="147" t="s">
        <v>244</v>
      </c>
      <c r="L419" s="35"/>
      <c r="M419" s="152" t="s">
        <v>3</v>
      </c>
      <c r="N419" s="153" t="s">
        <v>41</v>
      </c>
      <c r="O419" s="55"/>
      <c r="P419" s="154">
        <f>O419*H419</f>
        <v>0</v>
      </c>
      <c r="Q419" s="154">
        <v>1.0200000000000001E-3</v>
      </c>
      <c r="R419" s="154">
        <f>Q419*H419</f>
        <v>7.882560000000001E-2</v>
      </c>
      <c r="S419" s="154">
        <v>0</v>
      </c>
      <c r="T419" s="155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56" t="s">
        <v>120</v>
      </c>
      <c r="AT419" s="156" t="s">
        <v>123</v>
      </c>
      <c r="AU419" s="156" t="s">
        <v>79</v>
      </c>
      <c r="AY419" s="19" t="s">
        <v>121</v>
      </c>
      <c r="BE419" s="157">
        <f>IF(N419="základní",J419,0)</f>
        <v>0</v>
      </c>
      <c r="BF419" s="157">
        <f>IF(N419="snížená",J419,0)</f>
        <v>0</v>
      </c>
      <c r="BG419" s="157">
        <f>IF(N419="zákl. přenesená",J419,0)</f>
        <v>0</v>
      </c>
      <c r="BH419" s="157">
        <f>IF(N419="sníž. přenesená",J419,0)</f>
        <v>0</v>
      </c>
      <c r="BI419" s="157">
        <f>IF(N419="nulová",J419,0)</f>
        <v>0</v>
      </c>
      <c r="BJ419" s="19" t="s">
        <v>77</v>
      </c>
      <c r="BK419" s="157">
        <f>ROUND(I419*H419,2)</f>
        <v>0</v>
      </c>
      <c r="BL419" s="19" t="s">
        <v>120</v>
      </c>
      <c r="BM419" s="156" t="s">
        <v>1235</v>
      </c>
    </row>
    <row r="420" spans="1:65" s="2" customFormat="1" ht="19.5">
      <c r="A420" s="34"/>
      <c r="B420" s="35"/>
      <c r="C420" s="34"/>
      <c r="D420" s="158" t="s">
        <v>129</v>
      </c>
      <c r="E420" s="34"/>
      <c r="F420" s="159" t="s">
        <v>535</v>
      </c>
      <c r="G420" s="34"/>
      <c r="H420" s="34"/>
      <c r="I420" s="160"/>
      <c r="J420" s="34"/>
      <c r="K420" s="34"/>
      <c r="L420" s="35"/>
      <c r="M420" s="161"/>
      <c r="N420" s="162"/>
      <c r="O420" s="55"/>
      <c r="P420" s="55"/>
      <c r="Q420" s="55"/>
      <c r="R420" s="55"/>
      <c r="S420" s="55"/>
      <c r="T420" s="56"/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T420" s="19" t="s">
        <v>129</v>
      </c>
      <c r="AU420" s="19" t="s">
        <v>79</v>
      </c>
    </row>
    <row r="421" spans="1:65" s="2" customFormat="1">
      <c r="A421" s="34"/>
      <c r="B421" s="35"/>
      <c r="C421" s="34"/>
      <c r="D421" s="168" t="s">
        <v>247</v>
      </c>
      <c r="E421" s="34"/>
      <c r="F421" s="169" t="s">
        <v>536</v>
      </c>
      <c r="G421" s="34"/>
      <c r="H421" s="34"/>
      <c r="I421" s="160"/>
      <c r="J421" s="34"/>
      <c r="K421" s="34"/>
      <c r="L421" s="35"/>
      <c r="M421" s="161"/>
      <c r="N421" s="162"/>
      <c r="O421" s="55"/>
      <c r="P421" s="55"/>
      <c r="Q421" s="55"/>
      <c r="R421" s="55"/>
      <c r="S421" s="55"/>
      <c r="T421" s="56"/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T421" s="19" t="s">
        <v>247</v>
      </c>
      <c r="AU421" s="19" t="s">
        <v>79</v>
      </c>
    </row>
    <row r="422" spans="1:65" s="13" customFormat="1">
      <c r="B422" s="170"/>
      <c r="D422" s="158" t="s">
        <v>249</v>
      </c>
      <c r="E422" s="171" t="s">
        <v>3</v>
      </c>
      <c r="F422" s="172" t="s">
        <v>1236</v>
      </c>
      <c r="H422" s="171" t="s">
        <v>3</v>
      </c>
      <c r="I422" s="173"/>
      <c r="L422" s="170"/>
      <c r="M422" s="174"/>
      <c r="N422" s="175"/>
      <c r="O422" s="175"/>
      <c r="P422" s="175"/>
      <c r="Q422" s="175"/>
      <c r="R422" s="175"/>
      <c r="S422" s="175"/>
      <c r="T422" s="176"/>
      <c r="AT422" s="171" t="s">
        <v>249</v>
      </c>
      <c r="AU422" s="171" t="s">
        <v>79</v>
      </c>
      <c r="AV422" s="13" t="s">
        <v>77</v>
      </c>
      <c r="AW422" s="13" t="s">
        <v>32</v>
      </c>
      <c r="AX422" s="13" t="s">
        <v>70</v>
      </c>
      <c r="AY422" s="171" t="s">
        <v>121</v>
      </c>
    </row>
    <row r="423" spans="1:65" s="13" customFormat="1">
      <c r="B423" s="170"/>
      <c r="D423" s="158" t="s">
        <v>249</v>
      </c>
      <c r="E423" s="171" t="s">
        <v>3</v>
      </c>
      <c r="F423" s="172" t="s">
        <v>1237</v>
      </c>
      <c r="H423" s="171" t="s">
        <v>3</v>
      </c>
      <c r="I423" s="173"/>
      <c r="L423" s="170"/>
      <c r="M423" s="174"/>
      <c r="N423" s="175"/>
      <c r="O423" s="175"/>
      <c r="P423" s="175"/>
      <c r="Q423" s="175"/>
      <c r="R423" s="175"/>
      <c r="S423" s="175"/>
      <c r="T423" s="176"/>
      <c r="AT423" s="171" t="s">
        <v>249</v>
      </c>
      <c r="AU423" s="171" t="s">
        <v>79</v>
      </c>
      <c r="AV423" s="13" t="s">
        <v>77</v>
      </c>
      <c r="AW423" s="13" t="s">
        <v>32</v>
      </c>
      <c r="AX423" s="13" t="s">
        <v>70</v>
      </c>
      <c r="AY423" s="171" t="s">
        <v>121</v>
      </c>
    </row>
    <row r="424" spans="1:65" s="14" customFormat="1">
      <c r="B424" s="177"/>
      <c r="D424" s="158" t="s">
        <v>249</v>
      </c>
      <c r="E424" s="178" t="s">
        <v>3</v>
      </c>
      <c r="F424" s="179" t="s">
        <v>1238</v>
      </c>
      <c r="H424" s="180">
        <v>67.2</v>
      </c>
      <c r="I424" s="181"/>
      <c r="L424" s="177"/>
      <c r="M424" s="182"/>
      <c r="N424" s="183"/>
      <c r="O424" s="183"/>
      <c r="P424" s="183"/>
      <c r="Q424" s="183"/>
      <c r="R424" s="183"/>
      <c r="S424" s="183"/>
      <c r="T424" s="184"/>
      <c r="AT424" s="178" t="s">
        <v>249</v>
      </c>
      <c r="AU424" s="178" t="s">
        <v>79</v>
      </c>
      <c r="AV424" s="14" t="s">
        <v>79</v>
      </c>
      <c r="AW424" s="14" t="s">
        <v>32</v>
      </c>
      <c r="AX424" s="14" t="s">
        <v>77</v>
      </c>
      <c r="AY424" s="178" t="s">
        <v>121</v>
      </c>
    </row>
    <row r="425" spans="1:65" s="14" customFormat="1">
      <c r="B425" s="177"/>
      <c r="D425" s="158" t="s">
        <v>249</v>
      </c>
      <c r="F425" s="179" t="s">
        <v>1239</v>
      </c>
      <c r="H425" s="180">
        <v>77.28</v>
      </c>
      <c r="I425" s="181"/>
      <c r="L425" s="177"/>
      <c r="M425" s="182"/>
      <c r="N425" s="183"/>
      <c r="O425" s="183"/>
      <c r="P425" s="183"/>
      <c r="Q425" s="183"/>
      <c r="R425" s="183"/>
      <c r="S425" s="183"/>
      <c r="T425" s="184"/>
      <c r="AT425" s="178" t="s">
        <v>249</v>
      </c>
      <c r="AU425" s="178" t="s">
        <v>79</v>
      </c>
      <c r="AV425" s="14" t="s">
        <v>79</v>
      </c>
      <c r="AW425" s="14" t="s">
        <v>4</v>
      </c>
      <c r="AX425" s="14" t="s">
        <v>77</v>
      </c>
      <c r="AY425" s="178" t="s">
        <v>121</v>
      </c>
    </row>
    <row r="426" spans="1:65" s="2" customFormat="1" ht="24.2" customHeight="1">
      <c r="A426" s="34"/>
      <c r="B426" s="144"/>
      <c r="C426" s="145" t="s">
        <v>1240</v>
      </c>
      <c r="D426" s="145" t="s">
        <v>123</v>
      </c>
      <c r="E426" s="146" t="s">
        <v>532</v>
      </c>
      <c r="F426" s="147" t="s">
        <v>533</v>
      </c>
      <c r="G426" s="148" t="s">
        <v>243</v>
      </c>
      <c r="H426" s="149">
        <v>96.114000000000004</v>
      </c>
      <c r="I426" s="150"/>
      <c r="J426" s="151">
        <f>ROUND(I426*H426,2)</f>
        <v>0</v>
      </c>
      <c r="K426" s="147" t="s">
        <v>244</v>
      </c>
      <c r="L426" s="35"/>
      <c r="M426" s="152" t="s">
        <v>3</v>
      </c>
      <c r="N426" s="153" t="s">
        <v>41</v>
      </c>
      <c r="O426" s="55"/>
      <c r="P426" s="154">
        <f>O426*H426</f>
        <v>0</v>
      </c>
      <c r="Q426" s="154">
        <v>1.0200000000000001E-3</v>
      </c>
      <c r="R426" s="154">
        <f>Q426*H426</f>
        <v>9.8036280000000017E-2</v>
      </c>
      <c r="S426" s="154">
        <v>0</v>
      </c>
      <c r="T426" s="155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156" t="s">
        <v>120</v>
      </c>
      <c r="AT426" s="156" t="s">
        <v>123</v>
      </c>
      <c r="AU426" s="156" t="s">
        <v>79</v>
      </c>
      <c r="AY426" s="19" t="s">
        <v>121</v>
      </c>
      <c r="BE426" s="157">
        <f>IF(N426="základní",J426,0)</f>
        <v>0</v>
      </c>
      <c r="BF426" s="157">
        <f>IF(N426="snížená",J426,0)</f>
        <v>0</v>
      </c>
      <c r="BG426" s="157">
        <f>IF(N426="zákl. přenesená",J426,0)</f>
        <v>0</v>
      </c>
      <c r="BH426" s="157">
        <f>IF(N426="sníž. přenesená",J426,0)</f>
        <v>0</v>
      </c>
      <c r="BI426" s="157">
        <f>IF(N426="nulová",J426,0)</f>
        <v>0</v>
      </c>
      <c r="BJ426" s="19" t="s">
        <v>77</v>
      </c>
      <c r="BK426" s="157">
        <f>ROUND(I426*H426,2)</f>
        <v>0</v>
      </c>
      <c r="BL426" s="19" t="s">
        <v>120</v>
      </c>
      <c r="BM426" s="156" t="s">
        <v>1241</v>
      </c>
    </row>
    <row r="427" spans="1:65" s="2" customFormat="1" ht="19.5">
      <c r="A427" s="34"/>
      <c r="B427" s="35"/>
      <c r="C427" s="34"/>
      <c r="D427" s="158" t="s">
        <v>129</v>
      </c>
      <c r="E427" s="34"/>
      <c r="F427" s="159" t="s">
        <v>535</v>
      </c>
      <c r="G427" s="34"/>
      <c r="H427" s="34"/>
      <c r="I427" s="160"/>
      <c r="J427" s="34"/>
      <c r="K427" s="34"/>
      <c r="L427" s="35"/>
      <c r="M427" s="161"/>
      <c r="N427" s="162"/>
      <c r="O427" s="55"/>
      <c r="P427" s="55"/>
      <c r="Q427" s="55"/>
      <c r="R427" s="55"/>
      <c r="S427" s="55"/>
      <c r="T427" s="56"/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T427" s="19" t="s">
        <v>129</v>
      </c>
      <c r="AU427" s="19" t="s">
        <v>79</v>
      </c>
    </row>
    <row r="428" spans="1:65" s="2" customFormat="1">
      <c r="A428" s="34"/>
      <c r="B428" s="35"/>
      <c r="C428" s="34"/>
      <c r="D428" s="168" t="s">
        <v>247</v>
      </c>
      <c r="E428" s="34"/>
      <c r="F428" s="169" t="s">
        <v>536</v>
      </c>
      <c r="G428" s="34"/>
      <c r="H428" s="34"/>
      <c r="I428" s="160"/>
      <c r="J428" s="34"/>
      <c r="K428" s="34"/>
      <c r="L428" s="35"/>
      <c r="M428" s="161"/>
      <c r="N428" s="162"/>
      <c r="O428" s="55"/>
      <c r="P428" s="55"/>
      <c r="Q428" s="55"/>
      <c r="R428" s="55"/>
      <c r="S428" s="55"/>
      <c r="T428" s="56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9" t="s">
        <v>247</v>
      </c>
      <c r="AU428" s="19" t="s">
        <v>79</v>
      </c>
    </row>
    <row r="429" spans="1:65" s="13" customFormat="1" ht="22.5">
      <c r="B429" s="170"/>
      <c r="D429" s="158" t="s">
        <v>249</v>
      </c>
      <c r="E429" s="171" t="s">
        <v>3</v>
      </c>
      <c r="F429" s="172" t="s">
        <v>1242</v>
      </c>
      <c r="H429" s="171" t="s">
        <v>3</v>
      </c>
      <c r="I429" s="173"/>
      <c r="L429" s="170"/>
      <c r="M429" s="174"/>
      <c r="N429" s="175"/>
      <c r="O429" s="175"/>
      <c r="P429" s="175"/>
      <c r="Q429" s="175"/>
      <c r="R429" s="175"/>
      <c r="S429" s="175"/>
      <c r="T429" s="176"/>
      <c r="AT429" s="171" t="s">
        <v>249</v>
      </c>
      <c r="AU429" s="171" t="s">
        <v>79</v>
      </c>
      <c r="AV429" s="13" t="s">
        <v>77</v>
      </c>
      <c r="AW429" s="13" t="s">
        <v>32</v>
      </c>
      <c r="AX429" s="13" t="s">
        <v>70</v>
      </c>
      <c r="AY429" s="171" t="s">
        <v>121</v>
      </c>
    </row>
    <row r="430" spans="1:65" s="13" customFormat="1">
      <c r="B430" s="170"/>
      <c r="D430" s="158" t="s">
        <v>249</v>
      </c>
      <c r="E430" s="171" t="s">
        <v>3</v>
      </c>
      <c r="F430" s="172" t="s">
        <v>1243</v>
      </c>
      <c r="H430" s="171" t="s">
        <v>3</v>
      </c>
      <c r="I430" s="173"/>
      <c r="L430" s="170"/>
      <c r="M430" s="174"/>
      <c r="N430" s="175"/>
      <c r="O430" s="175"/>
      <c r="P430" s="175"/>
      <c r="Q430" s="175"/>
      <c r="R430" s="175"/>
      <c r="S430" s="175"/>
      <c r="T430" s="176"/>
      <c r="AT430" s="171" t="s">
        <v>249</v>
      </c>
      <c r="AU430" s="171" t="s">
        <v>79</v>
      </c>
      <c r="AV430" s="13" t="s">
        <v>77</v>
      </c>
      <c r="AW430" s="13" t="s">
        <v>32</v>
      </c>
      <c r="AX430" s="13" t="s">
        <v>70</v>
      </c>
      <c r="AY430" s="171" t="s">
        <v>121</v>
      </c>
    </row>
    <row r="431" spans="1:65" s="14" customFormat="1">
      <c r="B431" s="177"/>
      <c r="D431" s="158" t="s">
        <v>249</v>
      </c>
      <c r="E431" s="178" t="s">
        <v>3</v>
      </c>
      <c r="F431" s="179" t="s">
        <v>1244</v>
      </c>
      <c r="H431" s="180">
        <v>56.372999999999998</v>
      </c>
      <c r="I431" s="181"/>
      <c r="L431" s="177"/>
      <c r="M431" s="182"/>
      <c r="N431" s="183"/>
      <c r="O431" s="183"/>
      <c r="P431" s="183"/>
      <c r="Q431" s="183"/>
      <c r="R431" s="183"/>
      <c r="S431" s="183"/>
      <c r="T431" s="184"/>
      <c r="AT431" s="178" t="s">
        <v>249</v>
      </c>
      <c r="AU431" s="178" t="s">
        <v>79</v>
      </c>
      <c r="AV431" s="14" t="s">
        <v>79</v>
      </c>
      <c r="AW431" s="14" t="s">
        <v>32</v>
      </c>
      <c r="AX431" s="14" t="s">
        <v>70</v>
      </c>
      <c r="AY431" s="178" t="s">
        <v>121</v>
      </c>
    </row>
    <row r="432" spans="1:65" s="13" customFormat="1" ht="22.5">
      <c r="B432" s="170"/>
      <c r="D432" s="158" t="s">
        <v>249</v>
      </c>
      <c r="E432" s="171" t="s">
        <v>3</v>
      </c>
      <c r="F432" s="172" t="s">
        <v>1245</v>
      </c>
      <c r="H432" s="171" t="s">
        <v>3</v>
      </c>
      <c r="I432" s="173"/>
      <c r="L432" s="170"/>
      <c r="M432" s="174"/>
      <c r="N432" s="175"/>
      <c r="O432" s="175"/>
      <c r="P432" s="175"/>
      <c r="Q432" s="175"/>
      <c r="R432" s="175"/>
      <c r="S432" s="175"/>
      <c r="T432" s="176"/>
      <c r="AT432" s="171" t="s">
        <v>249</v>
      </c>
      <c r="AU432" s="171" t="s">
        <v>79</v>
      </c>
      <c r="AV432" s="13" t="s">
        <v>77</v>
      </c>
      <c r="AW432" s="13" t="s">
        <v>32</v>
      </c>
      <c r="AX432" s="13" t="s">
        <v>70</v>
      </c>
      <c r="AY432" s="171" t="s">
        <v>121</v>
      </c>
    </row>
    <row r="433" spans="1:65" s="14" customFormat="1">
      <c r="B433" s="177"/>
      <c r="D433" s="158" t="s">
        <v>249</v>
      </c>
      <c r="E433" s="178" t="s">
        <v>3</v>
      </c>
      <c r="F433" s="179" t="s">
        <v>1246</v>
      </c>
      <c r="H433" s="180">
        <v>11.615</v>
      </c>
      <c r="I433" s="181"/>
      <c r="L433" s="177"/>
      <c r="M433" s="182"/>
      <c r="N433" s="183"/>
      <c r="O433" s="183"/>
      <c r="P433" s="183"/>
      <c r="Q433" s="183"/>
      <c r="R433" s="183"/>
      <c r="S433" s="183"/>
      <c r="T433" s="184"/>
      <c r="AT433" s="178" t="s">
        <v>249</v>
      </c>
      <c r="AU433" s="178" t="s">
        <v>79</v>
      </c>
      <c r="AV433" s="14" t="s">
        <v>79</v>
      </c>
      <c r="AW433" s="14" t="s">
        <v>32</v>
      </c>
      <c r="AX433" s="14" t="s">
        <v>70</v>
      </c>
      <c r="AY433" s="178" t="s">
        <v>121</v>
      </c>
    </row>
    <row r="434" spans="1:65" s="13" customFormat="1" ht="22.5">
      <c r="B434" s="170"/>
      <c r="D434" s="158" t="s">
        <v>249</v>
      </c>
      <c r="E434" s="171" t="s">
        <v>3</v>
      </c>
      <c r="F434" s="172" t="s">
        <v>1247</v>
      </c>
      <c r="H434" s="171" t="s">
        <v>3</v>
      </c>
      <c r="I434" s="173"/>
      <c r="L434" s="170"/>
      <c r="M434" s="174"/>
      <c r="N434" s="175"/>
      <c r="O434" s="175"/>
      <c r="P434" s="175"/>
      <c r="Q434" s="175"/>
      <c r="R434" s="175"/>
      <c r="S434" s="175"/>
      <c r="T434" s="176"/>
      <c r="AT434" s="171" t="s">
        <v>249</v>
      </c>
      <c r="AU434" s="171" t="s">
        <v>79</v>
      </c>
      <c r="AV434" s="13" t="s">
        <v>77</v>
      </c>
      <c r="AW434" s="13" t="s">
        <v>32</v>
      </c>
      <c r="AX434" s="13" t="s">
        <v>70</v>
      </c>
      <c r="AY434" s="171" t="s">
        <v>121</v>
      </c>
    </row>
    <row r="435" spans="1:65" s="14" customFormat="1">
      <c r="B435" s="177"/>
      <c r="D435" s="158" t="s">
        <v>249</v>
      </c>
      <c r="E435" s="178" t="s">
        <v>3</v>
      </c>
      <c r="F435" s="179" t="s">
        <v>1248</v>
      </c>
      <c r="H435" s="180">
        <v>23.23</v>
      </c>
      <c r="I435" s="181"/>
      <c r="L435" s="177"/>
      <c r="M435" s="182"/>
      <c r="N435" s="183"/>
      <c r="O435" s="183"/>
      <c r="P435" s="183"/>
      <c r="Q435" s="183"/>
      <c r="R435" s="183"/>
      <c r="S435" s="183"/>
      <c r="T435" s="184"/>
      <c r="AT435" s="178" t="s">
        <v>249</v>
      </c>
      <c r="AU435" s="178" t="s">
        <v>79</v>
      </c>
      <c r="AV435" s="14" t="s">
        <v>79</v>
      </c>
      <c r="AW435" s="14" t="s">
        <v>32</v>
      </c>
      <c r="AX435" s="14" t="s">
        <v>70</v>
      </c>
      <c r="AY435" s="178" t="s">
        <v>121</v>
      </c>
    </row>
    <row r="436" spans="1:65" s="13" customFormat="1">
      <c r="B436" s="170"/>
      <c r="D436" s="158" t="s">
        <v>249</v>
      </c>
      <c r="E436" s="171" t="s">
        <v>3</v>
      </c>
      <c r="F436" s="172" t="s">
        <v>1249</v>
      </c>
      <c r="H436" s="171" t="s">
        <v>3</v>
      </c>
      <c r="I436" s="173"/>
      <c r="L436" s="170"/>
      <c r="M436" s="174"/>
      <c r="N436" s="175"/>
      <c r="O436" s="175"/>
      <c r="P436" s="175"/>
      <c r="Q436" s="175"/>
      <c r="R436" s="175"/>
      <c r="S436" s="175"/>
      <c r="T436" s="176"/>
      <c r="AT436" s="171" t="s">
        <v>249</v>
      </c>
      <c r="AU436" s="171" t="s">
        <v>79</v>
      </c>
      <c r="AV436" s="13" t="s">
        <v>77</v>
      </c>
      <c r="AW436" s="13" t="s">
        <v>32</v>
      </c>
      <c r="AX436" s="13" t="s">
        <v>70</v>
      </c>
      <c r="AY436" s="171" t="s">
        <v>121</v>
      </c>
    </row>
    <row r="437" spans="1:65" s="14" customFormat="1">
      <c r="B437" s="177"/>
      <c r="D437" s="158" t="s">
        <v>249</v>
      </c>
      <c r="E437" s="178" t="s">
        <v>3</v>
      </c>
      <c r="F437" s="179" t="s">
        <v>1250</v>
      </c>
      <c r="H437" s="180">
        <v>4.8959999999999999</v>
      </c>
      <c r="I437" s="181"/>
      <c r="L437" s="177"/>
      <c r="M437" s="182"/>
      <c r="N437" s="183"/>
      <c r="O437" s="183"/>
      <c r="P437" s="183"/>
      <c r="Q437" s="183"/>
      <c r="R437" s="183"/>
      <c r="S437" s="183"/>
      <c r="T437" s="184"/>
      <c r="AT437" s="178" t="s">
        <v>249</v>
      </c>
      <c r="AU437" s="178" t="s">
        <v>79</v>
      </c>
      <c r="AV437" s="14" t="s">
        <v>79</v>
      </c>
      <c r="AW437" s="14" t="s">
        <v>32</v>
      </c>
      <c r="AX437" s="14" t="s">
        <v>70</v>
      </c>
      <c r="AY437" s="178" t="s">
        <v>121</v>
      </c>
    </row>
    <row r="438" spans="1:65" s="15" customFormat="1">
      <c r="B438" s="185"/>
      <c r="D438" s="158" t="s">
        <v>249</v>
      </c>
      <c r="E438" s="186" t="s">
        <v>3</v>
      </c>
      <c r="F438" s="187" t="s">
        <v>253</v>
      </c>
      <c r="H438" s="188">
        <v>96.114000000000004</v>
      </c>
      <c r="I438" s="189"/>
      <c r="L438" s="185"/>
      <c r="M438" s="190"/>
      <c r="N438" s="191"/>
      <c r="O438" s="191"/>
      <c r="P438" s="191"/>
      <c r="Q438" s="191"/>
      <c r="R438" s="191"/>
      <c r="S438" s="191"/>
      <c r="T438" s="192"/>
      <c r="AT438" s="186" t="s">
        <v>249</v>
      </c>
      <c r="AU438" s="186" t="s">
        <v>79</v>
      </c>
      <c r="AV438" s="15" t="s">
        <v>120</v>
      </c>
      <c r="AW438" s="15" t="s">
        <v>32</v>
      </c>
      <c r="AX438" s="15" t="s">
        <v>77</v>
      </c>
      <c r="AY438" s="186" t="s">
        <v>121</v>
      </c>
    </row>
    <row r="439" spans="1:65" s="2" customFormat="1" ht="33" customHeight="1">
      <c r="A439" s="34"/>
      <c r="B439" s="144"/>
      <c r="C439" s="145" t="s">
        <v>1251</v>
      </c>
      <c r="D439" s="145" t="s">
        <v>123</v>
      </c>
      <c r="E439" s="146" t="s">
        <v>1252</v>
      </c>
      <c r="F439" s="147" t="s">
        <v>1253</v>
      </c>
      <c r="G439" s="148" t="s">
        <v>243</v>
      </c>
      <c r="H439" s="149">
        <v>84</v>
      </c>
      <c r="I439" s="150"/>
      <c r="J439" s="151">
        <f>ROUND(I439*H439,2)</f>
        <v>0</v>
      </c>
      <c r="K439" s="147" t="s">
        <v>244</v>
      </c>
      <c r="L439" s="35"/>
      <c r="M439" s="152" t="s">
        <v>3</v>
      </c>
      <c r="N439" s="153" t="s">
        <v>41</v>
      </c>
      <c r="O439" s="55"/>
      <c r="P439" s="154">
        <f>O439*H439</f>
        <v>0</v>
      </c>
      <c r="Q439" s="154">
        <v>1.4499999999999999E-3</v>
      </c>
      <c r="R439" s="154">
        <f>Q439*H439</f>
        <v>0.12179999999999999</v>
      </c>
      <c r="S439" s="154">
        <v>0</v>
      </c>
      <c r="T439" s="155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56" t="s">
        <v>120</v>
      </c>
      <c r="AT439" s="156" t="s">
        <v>123</v>
      </c>
      <c r="AU439" s="156" t="s">
        <v>79</v>
      </c>
      <c r="AY439" s="19" t="s">
        <v>121</v>
      </c>
      <c r="BE439" s="157">
        <f>IF(N439="základní",J439,0)</f>
        <v>0</v>
      </c>
      <c r="BF439" s="157">
        <f>IF(N439="snížená",J439,0)</f>
        <v>0</v>
      </c>
      <c r="BG439" s="157">
        <f>IF(N439="zákl. přenesená",J439,0)</f>
        <v>0</v>
      </c>
      <c r="BH439" s="157">
        <f>IF(N439="sníž. přenesená",J439,0)</f>
        <v>0</v>
      </c>
      <c r="BI439" s="157">
        <f>IF(N439="nulová",J439,0)</f>
        <v>0</v>
      </c>
      <c r="BJ439" s="19" t="s">
        <v>77</v>
      </c>
      <c r="BK439" s="157">
        <f>ROUND(I439*H439,2)</f>
        <v>0</v>
      </c>
      <c r="BL439" s="19" t="s">
        <v>120</v>
      </c>
      <c r="BM439" s="156" t="s">
        <v>1254</v>
      </c>
    </row>
    <row r="440" spans="1:65" s="2" customFormat="1" ht="19.5">
      <c r="A440" s="34"/>
      <c r="B440" s="35"/>
      <c r="C440" s="34"/>
      <c r="D440" s="158" t="s">
        <v>129</v>
      </c>
      <c r="E440" s="34"/>
      <c r="F440" s="159" t="s">
        <v>1255</v>
      </c>
      <c r="G440" s="34"/>
      <c r="H440" s="34"/>
      <c r="I440" s="160"/>
      <c r="J440" s="34"/>
      <c r="K440" s="34"/>
      <c r="L440" s="35"/>
      <c r="M440" s="161"/>
      <c r="N440" s="162"/>
      <c r="O440" s="55"/>
      <c r="P440" s="55"/>
      <c r="Q440" s="55"/>
      <c r="R440" s="55"/>
      <c r="S440" s="55"/>
      <c r="T440" s="56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9" t="s">
        <v>129</v>
      </c>
      <c r="AU440" s="19" t="s">
        <v>79</v>
      </c>
    </row>
    <row r="441" spans="1:65" s="2" customFormat="1">
      <c r="A441" s="34"/>
      <c r="B441" s="35"/>
      <c r="C441" s="34"/>
      <c r="D441" s="168" t="s">
        <v>247</v>
      </c>
      <c r="E441" s="34"/>
      <c r="F441" s="169" t="s">
        <v>1256</v>
      </c>
      <c r="G441" s="34"/>
      <c r="H441" s="34"/>
      <c r="I441" s="160"/>
      <c r="J441" s="34"/>
      <c r="K441" s="34"/>
      <c r="L441" s="35"/>
      <c r="M441" s="161"/>
      <c r="N441" s="162"/>
      <c r="O441" s="55"/>
      <c r="P441" s="55"/>
      <c r="Q441" s="55"/>
      <c r="R441" s="55"/>
      <c r="S441" s="55"/>
      <c r="T441" s="56"/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T441" s="19" t="s">
        <v>247</v>
      </c>
      <c r="AU441" s="19" t="s">
        <v>79</v>
      </c>
    </row>
    <row r="442" spans="1:65" s="13" customFormat="1" ht="22.5">
      <c r="B442" s="170"/>
      <c r="D442" s="158" t="s">
        <v>249</v>
      </c>
      <c r="E442" s="171" t="s">
        <v>3</v>
      </c>
      <c r="F442" s="172" t="s">
        <v>1257</v>
      </c>
      <c r="H442" s="171" t="s">
        <v>3</v>
      </c>
      <c r="I442" s="173"/>
      <c r="L442" s="170"/>
      <c r="M442" s="174"/>
      <c r="N442" s="175"/>
      <c r="O442" s="175"/>
      <c r="P442" s="175"/>
      <c r="Q442" s="175"/>
      <c r="R442" s="175"/>
      <c r="S442" s="175"/>
      <c r="T442" s="176"/>
      <c r="AT442" s="171" t="s">
        <v>249</v>
      </c>
      <c r="AU442" s="171" t="s">
        <v>79</v>
      </c>
      <c r="AV442" s="13" t="s">
        <v>77</v>
      </c>
      <c r="AW442" s="13" t="s">
        <v>32</v>
      </c>
      <c r="AX442" s="13" t="s">
        <v>70</v>
      </c>
      <c r="AY442" s="171" t="s">
        <v>121</v>
      </c>
    </row>
    <row r="443" spans="1:65" s="13" customFormat="1">
      <c r="B443" s="170"/>
      <c r="D443" s="158" t="s">
        <v>249</v>
      </c>
      <c r="E443" s="171" t="s">
        <v>3</v>
      </c>
      <c r="F443" s="172" t="s">
        <v>1258</v>
      </c>
      <c r="H443" s="171" t="s">
        <v>3</v>
      </c>
      <c r="I443" s="173"/>
      <c r="L443" s="170"/>
      <c r="M443" s="174"/>
      <c r="N443" s="175"/>
      <c r="O443" s="175"/>
      <c r="P443" s="175"/>
      <c r="Q443" s="175"/>
      <c r="R443" s="175"/>
      <c r="S443" s="175"/>
      <c r="T443" s="176"/>
      <c r="AT443" s="171" t="s">
        <v>249</v>
      </c>
      <c r="AU443" s="171" t="s">
        <v>79</v>
      </c>
      <c r="AV443" s="13" t="s">
        <v>77</v>
      </c>
      <c r="AW443" s="13" t="s">
        <v>32</v>
      </c>
      <c r="AX443" s="13" t="s">
        <v>70</v>
      </c>
      <c r="AY443" s="171" t="s">
        <v>121</v>
      </c>
    </row>
    <row r="444" spans="1:65" s="14" customFormat="1">
      <c r="B444" s="177"/>
      <c r="D444" s="158" t="s">
        <v>249</v>
      </c>
      <c r="E444" s="178" t="s">
        <v>3</v>
      </c>
      <c r="F444" s="179" t="s">
        <v>1259</v>
      </c>
      <c r="H444" s="180">
        <v>84</v>
      </c>
      <c r="I444" s="181"/>
      <c r="L444" s="177"/>
      <c r="M444" s="182"/>
      <c r="N444" s="183"/>
      <c r="O444" s="183"/>
      <c r="P444" s="183"/>
      <c r="Q444" s="183"/>
      <c r="R444" s="183"/>
      <c r="S444" s="183"/>
      <c r="T444" s="184"/>
      <c r="AT444" s="178" t="s">
        <v>249</v>
      </c>
      <c r="AU444" s="178" t="s">
        <v>79</v>
      </c>
      <c r="AV444" s="14" t="s">
        <v>79</v>
      </c>
      <c r="AW444" s="14" t="s">
        <v>32</v>
      </c>
      <c r="AX444" s="14" t="s">
        <v>77</v>
      </c>
      <c r="AY444" s="178" t="s">
        <v>121</v>
      </c>
    </row>
    <row r="445" spans="1:65" s="2" customFormat="1" ht="16.5" customHeight="1">
      <c r="A445" s="34"/>
      <c r="B445" s="144"/>
      <c r="C445" s="145" t="s">
        <v>1260</v>
      </c>
      <c r="D445" s="145" t="s">
        <v>123</v>
      </c>
      <c r="E445" s="146" t="s">
        <v>1261</v>
      </c>
      <c r="F445" s="147" t="s">
        <v>1262</v>
      </c>
      <c r="G445" s="148" t="s">
        <v>243</v>
      </c>
      <c r="H445" s="149">
        <v>8.64</v>
      </c>
      <c r="I445" s="150"/>
      <c r="J445" s="151">
        <f>ROUND(I445*H445,2)</f>
        <v>0</v>
      </c>
      <c r="K445" s="147" t="s">
        <v>244</v>
      </c>
      <c r="L445" s="35"/>
      <c r="M445" s="152" t="s">
        <v>3</v>
      </c>
      <c r="N445" s="153" t="s">
        <v>41</v>
      </c>
      <c r="O445" s="55"/>
      <c r="P445" s="154">
        <f>O445*H445</f>
        <v>0</v>
      </c>
      <c r="Q445" s="154">
        <v>2.9099999999999998E-3</v>
      </c>
      <c r="R445" s="154">
        <f>Q445*H445</f>
        <v>2.5142399999999999E-2</v>
      </c>
      <c r="S445" s="154">
        <v>0</v>
      </c>
      <c r="T445" s="155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56" t="s">
        <v>120</v>
      </c>
      <c r="AT445" s="156" t="s">
        <v>123</v>
      </c>
      <c r="AU445" s="156" t="s">
        <v>79</v>
      </c>
      <c r="AY445" s="19" t="s">
        <v>121</v>
      </c>
      <c r="BE445" s="157">
        <f>IF(N445="základní",J445,0)</f>
        <v>0</v>
      </c>
      <c r="BF445" s="157">
        <f>IF(N445="snížená",J445,0)</f>
        <v>0</v>
      </c>
      <c r="BG445" s="157">
        <f>IF(N445="zákl. přenesená",J445,0)</f>
        <v>0</v>
      </c>
      <c r="BH445" s="157">
        <f>IF(N445="sníž. přenesená",J445,0)</f>
        <v>0</v>
      </c>
      <c r="BI445" s="157">
        <f>IF(N445="nulová",J445,0)</f>
        <v>0</v>
      </c>
      <c r="BJ445" s="19" t="s">
        <v>77</v>
      </c>
      <c r="BK445" s="157">
        <f>ROUND(I445*H445,2)</f>
        <v>0</v>
      </c>
      <c r="BL445" s="19" t="s">
        <v>120</v>
      </c>
      <c r="BM445" s="156" t="s">
        <v>1263</v>
      </c>
    </row>
    <row r="446" spans="1:65" s="2" customFormat="1">
      <c r="A446" s="34"/>
      <c r="B446" s="35"/>
      <c r="C446" s="34"/>
      <c r="D446" s="158" t="s">
        <v>129</v>
      </c>
      <c r="E446" s="34"/>
      <c r="F446" s="159" t="s">
        <v>1264</v>
      </c>
      <c r="G446" s="34"/>
      <c r="H446" s="34"/>
      <c r="I446" s="160"/>
      <c r="J446" s="34"/>
      <c r="K446" s="34"/>
      <c r="L446" s="35"/>
      <c r="M446" s="161"/>
      <c r="N446" s="162"/>
      <c r="O446" s="55"/>
      <c r="P446" s="55"/>
      <c r="Q446" s="55"/>
      <c r="R446" s="55"/>
      <c r="S446" s="55"/>
      <c r="T446" s="56"/>
      <c r="U446" s="34"/>
      <c r="V446" s="34"/>
      <c r="W446" s="34"/>
      <c r="X446" s="34"/>
      <c r="Y446" s="34"/>
      <c r="Z446" s="34"/>
      <c r="AA446" s="34"/>
      <c r="AB446" s="34"/>
      <c r="AC446" s="34"/>
      <c r="AD446" s="34"/>
      <c r="AE446" s="34"/>
      <c r="AT446" s="19" t="s">
        <v>129</v>
      </c>
      <c r="AU446" s="19" t="s">
        <v>79</v>
      </c>
    </row>
    <row r="447" spans="1:65" s="2" customFormat="1">
      <c r="A447" s="34"/>
      <c r="B447" s="35"/>
      <c r="C447" s="34"/>
      <c r="D447" s="168" t="s">
        <v>247</v>
      </c>
      <c r="E447" s="34"/>
      <c r="F447" s="169" t="s">
        <v>1265</v>
      </c>
      <c r="G447" s="34"/>
      <c r="H447" s="34"/>
      <c r="I447" s="160"/>
      <c r="J447" s="34"/>
      <c r="K447" s="34"/>
      <c r="L447" s="35"/>
      <c r="M447" s="161"/>
      <c r="N447" s="162"/>
      <c r="O447" s="55"/>
      <c r="P447" s="55"/>
      <c r="Q447" s="55"/>
      <c r="R447" s="55"/>
      <c r="S447" s="55"/>
      <c r="T447" s="56"/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T447" s="19" t="s">
        <v>247</v>
      </c>
      <c r="AU447" s="19" t="s">
        <v>79</v>
      </c>
    </row>
    <row r="448" spans="1:65" s="13" customFormat="1">
      <c r="B448" s="170"/>
      <c r="D448" s="158" t="s">
        <v>249</v>
      </c>
      <c r="E448" s="171" t="s">
        <v>3</v>
      </c>
      <c r="F448" s="172" t="s">
        <v>995</v>
      </c>
      <c r="H448" s="171" t="s">
        <v>3</v>
      </c>
      <c r="I448" s="173"/>
      <c r="L448" s="170"/>
      <c r="M448" s="174"/>
      <c r="N448" s="175"/>
      <c r="O448" s="175"/>
      <c r="P448" s="175"/>
      <c r="Q448" s="175"/>
      <c r="R448" s="175"/>
      <c r="S448" s="175"/>
      <c r="T448" s="176"/>
      <c r="AT448" s="171" t="s">
        <v>249</v>
      </c>
      <c r="AU448" s="171" t="s">
        <v>79</v>
      </c>
      <c r="AV448" s="13" t="s">
        <v>77</v>
      </c>
      <c r="AW448" s="13" t="s">
        <v>32</v>
      </c>
      <c r="AX448" s="13" t="s">
        <v>70</v>
      </c>
      <c r="AY448" s="171" t="s">
        <v>121</v>
      </c>
    </row>
    <row r="449" spans="1:65" s="14" customFormat="1">
      <c r="B449" s="177"/>
      <c r="D449" s="158" t="s">
        <v>249</v>
      </c>
      <c r="E449" s="178" t="s">
        <v>3</v>
      </c>
      <c r="F449" s="179" t="s">
        <v>1266</v>
      </c>
      <c r="H449" s="180">
        <v>8.64</v>
      </c>
      <c r="I449" s="181"/>
      <c r="L449" s="177"/>
      <c r="M449" s="182"/>
      <c r="N449" s="183"/>
      <c r="O449" s="183"/>
      <c r="P449" s="183"/>
      <c r="Q449" s="183"/>
      <c r="R449" s="183"/>
      <c r="S449" s="183"/>
      <c r="T449" s="184"/>
      <c r="AT449" s="178" t="s">
        <v>249</v>
      </c>
      <c r="AU449" s="178" t="s">
        <v>79</v>
      </c>
      <c r="AV449" s="14" t="s">
        <v>79</v>
      </c>
      <c r="AW449" s="14" t="s">
        <v>32</v>
      </c>
      <c r="AX449" s="14" t="s">
        <v>77</v>
      </c>
      <c r="AY449" s="178" t="s">
        <v>121</v>
      </c>
    </row>
    <row r="450" spans="1:65" s="2" customFormat="1" ht="21.75" customHeight="1">
      <c r="A450" s="34"/>
      <c r="B450" s="144"/>
      <c r="C450" s="145" t="s">
        <v>1267</v>
      </c>
      <c r="D450" s="145" t="s">
        <v>123</v>
      </c>
      <c r="E450" s="146" t="s">
        <v>1268</v>
      </c>
      <c r="F450" s="147" t="s">
        <v>1269</v>
      </c>
      <c r="G450" s="148" t="s">
        <v>243</v>
      </c>
      <c r="H450" s="149">
        <v>8.64</v>
      </c>
      <c r="I450" s="150"/>
      <c r="J450" s="151">
        <f>ROUND(I450*H450,2)</f>
        <v>0</v>
      </c>
      <c r="K450" s="147" t="s">
        <v>244</v>
      </c>
      <c r="L450" s="35"/>
      <c r="M450" s="152" t="s">
        <v>3</v>
      </c>
      <c r="N450" s="153" t="s">
        <v>41</v>
      </c>
      <c r="O450" s="55"/>
      <c r="P450" s="154">
        <f>O450*H450</f>
        <v>0</v>
      </c>
      <c r="Q450" s="154">
        <v>0</v>
      </c>
      <c r="R450" s="154">
        <f>Q450*H450</f>
        <v>0</v>
      </c>
      <c r="S450" s="154">
        <v>0</v>
      </c>
      <c r="T450" s="155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156" t="s">
        <v>120</v>
      </c>
      <c r="AT450" s="156" t="s">
        <v>123</v>
      </c>
      <c r="AU450" s="156" t="s">
        <v>79</v>
      </c>
      <c r="AY450" s="19" t="s">
        <v>121</v>
      </c>
      <c r="BE450" s="157">
        <f>IF(N450="základní",J450,0)</f>
        <v>0</v>
      </c>
      <c r="BF450" s="157">
        <f>IF(N450="snížená",J450,0)</f>
        <v>0</v>
      </c>
      <c r="BG450" s="157">
        <f>IF(N450="zákl. přenesená",J450,0)</f>
        <v>0</v>
      </c>
      <c r="BH450" s="157">
        <f>IF(N450="sníž. přenesená",J450,0)</f>
        <v>0</v>
      </c>
      <c r="BI450" s="157">
        <f>IF(N450="nulová",J450,0)</f>
        <v>0</v>
      </c>
      <c r="BJ450" s="19" t="s">
        <v>77</v>
      </c>
      <c r="BK450" s="157">
        <f>ROUND(I450*H450,2)</f>
        <v>0</v>
      </c>
      <c r="BL450" s="19" t="s">
        <v>120</v>
      </c>
      <c r="BM450" s="156" t="s">
        <v>1270</v>
      </c>
    </row>
    <row r="451" spans="1:65" s="2" customFormat="1" ht="19.5">
      <c r="A451" s="34"/>
      <c r="B451" s="35"/>
      <c r="C451" s="34"/>
      <c r="D451" s="158" t="s">
        <v>129</v>
      </c>
      <c r="E451" s="34"/>
      <c r="F451" s="159" t="s">
        <v>1271</v>
      </c>
      <c r="G451" s="34"/>
      <c r="H451" s="34"/>
      <c r="I451" s="160"/>
      <c r="J451" s="34"/>
      <c r="K451" s="34"/>
      <c r="L451" s="35"/>
      <c r="M451" s="161"/>
      <c r="N451" s="162"/>
      <c r="O451" s="55"/>
      <c r="P451" s="55"/>
      <c r="Q451" s="55"/>
      <c r="R451" s="55"/>
      <c r="S451" s="55"/>
      <c r="T451" s="56"/>
      <c r="U451" s="34"/>
      <c r="V451" s="34"/>
      <c r="W451" s="34"/>
      <c r="X451" s="34"/>
      <c r="Y451" s="34"/>
      <c r="Z451" s="34"/>
      <c r="AA451" s="34"/>
      <c r="AB451" s="34"/>
      <c r="AC451" s="34"/>
      <c r="AD451" s="34"/>
      <c r="AE451" s="34"/>
      <c r="AT451" s="19" t="s">
        <v>129</v>
      </c>
      <c r="AU451" s="19" t="s">
        <v>79</v>
      </c>
    </row>
    <row r="452" spans="1:65" s="2" customFormat="1">
      <c r="A452" s="34"/>
      <c r="B452" s="35"/>
      <c r="C452" s="34"/>
      <c r="D452" s="168" t="s">
        <v>247</v>
      </c>
      <c r="E452" s="34"/>
      <c r="F452" s="169" t="s">
        <v>1272</v>
      </c>
      <c r="G452" s="34"/>
      <c r="H452" s="34"/>
      <c r="I452" s="160"/>
      <c r="J452" s="34"/>
      <c r="K452" s="34"/>
      <c r="L452" s="35"/>
      <c r="M452" s="161"/>
      <c r="N452" s="162"/>
      <c r="O452" s="55"/>
      <c r="P452" s="55"/>
      <c r="Q452" s="55"/>
      <c r="R452" s="55"/>
      <c r="S452" s="55"/>
      <c r="T452" s="56"/>
      <c r="U452" s="34"/>
      <c r="V452" s="34"/>
      <c r="W452" s="34"/>
      <c r="X452" s="34"/>
      <c r="Y452" s="34"/>
      <c r="Z452" s="34"/>
      <c r="AA452" s="34"/>
      <c r="AB452" s="34"/>
      <c r="AC452" s="34"/>
      <c r="AD452" s="34"/>
      <c r="AE452" s="34"/>
      <c r="AT452" s="19" t="s">
        <v>247</v>
      </c>
      <c r="AU452" s="19" t="s">
        <v>79</v>
      </c>
    </row>
    <row r="453" spans="1:65" s="13" customFormat="1">
      <c r="B453" s="170"/>
      <c r="D453" s="158" t="s">
        <v>249</v>
      </c>
      <c r="E453" s="171" t="s">
        <v>3</v>
      </c>
      <c r="F453" s="172" t="s">
        <v>995</v>
      </c>
      <c r="H453" s="171" t="s">
        <v>3</v>
      </c>
      <c r="I453" s="173"/>
      <c r="L453" s="170"/>
      <c r="M453" s="174"/>
      <c r="N453" s="175"/>
      <c r="O453" s="175"/>
      <c r="P453" s="175"/>
      <c r="Q453" s="175"/>
      <c r="R453" s="175"/>
      <c r="S453" s="175"/>
      <c r="T453" s="176"/>
      <c r="AT453" s="171" t="s">
        <v>249</v>
      </c>
      <c r="AU453" s="171" t="s">
        <v>79</v>
      </c>
      <c r="AV453" s="13" t="s">
        <v>77</v>
      </c>
      <c r="AW453" s="13" t="s">
        <v>32</v>
      </c>
      <c r="AX453" s="13" t="s">
        <v>70</v>
      </c>
      <c r="AY453" s="171" t="s">
        <v>121</v>
      </c>
    </row>
    <row r="454" spans="1:65" s="14" customFormat="1">
      <c r="B454" s="177"/>
      <c r="D454" s="158" t="s">
        <v>249</v>
      </c>
      <c r="E454" s="178" t="s">
        <v>3</v>
      </c>
      <c r="F454" s="179" t="s">
        <v>1266</v>
      </c>
      <c r="H454" s="180">
        <v>8.64</v>
      </c>
      <c r="I454" s="181"/>
      <c r="L454" s="177"/>
      <c r="M454" s="182"/>
      <c r="N454" s="183"/>
      <c r="O454" s="183"/>
      <c r="P454" s="183"/>
      <c r="Q454" s="183"/>
      <c r="R454" s="183"/>
      <c r="S454" s="183"/>
      <c r="T454" s="184"/>
      <c r="AT454" s="178" t="s">
        <v>249</v>
      </c>
      <c r="AU454" s="178" t="s">
        <v>79</v>
      </c>
      <c r="AV454" s="14" t="s">
        <v>79</v>
      </c>
      <c r="AW454" s="14" t="s">
        <v>32</v>
      </c>
      <c r="AX454" s="14" t="s">
        <v>77</v>
      </c>
      <c r="AY454" s="178" t="s">
        <v>121</v>
      </c>
    </row>
    <row r="455" spans="1:65" s="2" customFormat="1" ht="24.2" customHeight="1">
      <c r="A455" s="34"/>
      <c r="B455" s="144"/>
      <c r="C455" s="145" t="s">
        <v>910</v>
      </c>
      <c r="D455" s="145" t="s">
        <v>123</v>
      </c>
      <c r="E455" s="146" t="s">
        <v>1273</v>
      </c>
      <c r="F455" s="147" t="s">
        <v>1274</v>
      </c>
      <c r="G455" s="148" t="s">
        <v>475</v>
      </c>
      <c r="H455" s="149">
        <v>0.105</v>
      </c>
      <c r="I455" s="150"/>
      <c r="J455" s="151">
        <f>ROUND(I455*H455,2)</f>
        <v>0</v>
      </c>
      <c r="K455" s="147" t="s">
        <v>244</v>
      </c>
      <c r="L455" s="35"/>
      <c r="M455" s="152" t="s">
        <v>3</v>
      </c>
      <c r="N455" s="153" t="s">
        <v>41</v>
      </c>
      <c r="O455" s="55"/>
      <c r="P455" s="154">
        <f>O455*H455</f>
        <v>0</v>
      </c>
      <c r="Q455" s="154">
        <v>1.07636</v>
      </c>
      <c r="R455" s="154">
        <f>Q455*H455</f>
        <v>0.11301779999999999</v>
      </c>
      <c r="S455" s="154">
        <v>0</v>
      </c>
      <c r="T455" s="155">
        <f>S455*H455</f>
        <v>0</v>
      </c>
      <c r="U455" s="34"/>
      <c r="V455" s="34"/>
      <c r="W455" s="34"/>
      <c r="X455" s="34"/>
      <c r="Y455" s="34"/>
      <c r="Z455" s="34"/>
      <c r="AA455" s="34"/>
      <c r="AB455" s="34"/>
      <c r="AC455" s="34"/>
      <c r="AD455" s="34"/>
      <c r="AE455" s="34"/>
      <c r="AR455" s="156" t="s">
        <v>120</v>
      </c>
      <c r="AT455" s="156" t="s">
        <v>123</v>
      </c>
      <c r="AU455" s="156" t="s">
        <v>79</v>
      </c>
      <c r="AY455" s="19" t="s">
        <v>121</v>
      </c>
      <c r="BE455" s="157">
        <f>IF(N455="základní",J455,0)</f>
        <v>0</v>
      </c>
      <c r="BF455" s="157">
        <f>IF(N455="snížená",J455,0)</f>
        <v>0</v>
      </c>
      <c r="BG455" s="157">
        <f>IF(N455="zákl. přenesená",J455,0)</f>
        <v>0</v>
      </c>
      <c r="BH455" s="157">
        <f>IF(N455="sníž. přenesená",J455,0)</f>
        <v>0</v>
      </c>
      <c r="BI455" s="157">
        <f>IF(N455="nulová",J455,0)</f>
        <v>0</v>
      </c>
      <c r="BJ455" s="19" t="s">
        <v>77</v>
      </c>
      <c r="BK455" s="157">
        <f>ROUND(I455*H455,2)</f>
        <v>0</v>
      </c>
      <c r="BL455" s="19" t="s">
        <v>120</v>
      </c>
      <c r="BM455" s="156" t="s">
        <v>1275</v>
      </c>
    </row>
    <row r="456" spans="1:65" s="2" customFormat="1">
      <c r="A456" s="34"/>
      <c r="B456" s="35"/>
      <c r="C456" s="34"/>
      <c r="D456" s="158" t="s">
        <v>129</v>
      </c>
      <c r="E456" s="34"/>
      <c r="F456" s="159" t="s">
        <v>1276</v>
      </c>
      <c r="G456" s="34"/>
      <c r="H456" s="34"/>
      <c r="I456" s="160"/>
      <c r="J456" s="34"/>
      <c r="K456" s="34"/>
      <c r="L456" s="35"/>
      <c r="M456" s="161"/>
      <c r="N456" s="162"/>
      <c r="O456" s="55"/>
      <c r="P456" s="55"/>
      <c r="Q456" s="55"/>
      <c r="R456" s="55"/>
      <c r="S456" s="55"/>
      <c r="T456" s="56"/>
      <c r="U456" s="34"/>
      <c r="V456" s="34"/>
      <c r="W456" s="34"/>
      <c r="X456" s="34"/>
      <c r="Y456" s="34"/>
      <c r="Z456" s="34"/>
      <c r="AA456" s="34"/>
      <c r="AB456" s="34"/>
      <c r="AC456" s="34"/>
      <c r="AD456" s="34"/>
      <c r="AE456" s="34"/>
      <c r="AT456" s="19" t="s">
        <v>129</v>
      </c>
      <c r="AU456" s="19" t="s">
        <v>79</v>
      </c>
    </row>
    <row r="457" spans="1:65" s="2" customFormat="1">
      <c r="A457" s="34"/>
      <c r="B457" s="35"/>
      <c r="C457" s="34"/>
      <c r="D457" s="168" t="s">
        <v>247</v>
      </c>
      <c r="E457" s="34"/>
      <c r="F457" s="169" t="s">
        <v>1277</v>
      </c>
      <c r="G457" s="34"/>
      <c r="H457" s="34"/>
      <c r="I457" s="160"/>
      <c r="J457" s="34"/>
      <c r="K457" s="34"/>
      <c r="L457" s="35"/>
      <c r="M457" s="161"/>
      <c r="N457" s="162"/>
      <c r="O457" s="55"/>
      <c r="P457" s="55"/>
      <c r="Q457" s="55"/>
      <c r="R457" s="55"/>
      <c r="S457" s="55"/>
      <c r="T457" s="56"/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T457" s="19" t="s">
        <v>247</v>
      </c>
      <c r="AU457" s="19" t="s">
        <v>79</v>
      </c>
    </row>
    <row r="458" spans="1:65" s="13" customFormat="1" ht="22.5">
      <c r="B458" s="170"/>
      <c r="D458" s="158" t="s">
        <v>249</v>
      </c>
      <c r="E458" s="171" t="s">
        <v>3</v>
      </c>
      <c r="F458" s="172" t="s">
        <v>1278</v>
      </c>
      <c r="H458" s="171" t="s">
        <v>3</v>
      </c>
      <c r="I458" s="173"/>
      <c r="L458" s="170"/>
      <c r="M458" s="174"/>
      <c r="N458" s="175"/>
      <c r="O458" s="175"/>
      <c r="P458" s="175"/>
      <c r="Q458" s="175"/>
      <c r="R458" s="175"/>
      <c r="S458" s="175"/>
      <c r="T458" s="176"/>
      <c r="AT458" s="171" t="s">
        <v>249</v>
      </c>
      <c r="AU458" s="171" t="s">
        <v>79</v>
      </c>
      <c r="AV458" s="13" t="s">
        <v>77</v>
      </c>
      <c r="AW458" s="13" t="s">
        <v>32</v>
      </c>
      <c r="AX458" s="13" t="s">
        <v>70</v>
      </c>
      <c r="AY458" s="171" t="s">
        <v>121</v>
      </c>
    </row>
    <row r="459" spans="1:65" s="14" customFormat="1">
      <c r="B459" s="177"/>
      <c r="D459" s="158" t="s">
        <v>249</v>
      </c>
      <c r="E459" s="178" t="s">
        <v>3</v>
      </c>
      <c r="F459" s="179" t="s">
        <v>1279</v>
      </c>
      <c r="H459" s="180">
        <v>9.5000000000000001E-2</v>
      </c>
      <c r="I459" s="181"/>
      <c r="L459" s="177"/>
      <c r="M459" s="182"/>
      <c r="N459" s="183"/>
      <c r="O459" s="183"/>
      <c r="P459" s="183"/>
      <c r="Q459" s="183"/>
      <c r="R459" s="183"/>
      <c r="S459" s="183"/>
      <c r="T459" s="184"/>
      <c r="AT459" s="178" t="s">
        <v>249</v>
      </c>
      <c r="AU459" s="178" t="s">
        <v>79</v>
      </c>
      <c r="AV459" s="14" t="s">
        <v>79</v>
      </c>
      <c r="AW459" s="14" t="s">
        <v>32</v>
      </c>
      <c r="AX459" s="14" t="s">
        <v>77</v>
      </c>
      <c r="AY459" s="178" t="s">
        <v>121</v>
      </c>
    </row>
    <row r="460" spans="1:65" s="14" customFormat="1">
      <c r="B460" s="177"/>
      <c r="D460" s="158" t="s">
        <v>249</v>
      </c>
      <c r="F460" s="179" t="s">
        <v>1280</v>
      </c>
      <c r="H460" s="180">
        <v>0.105</v>
      </c>
      <c r="I460" s="181"/>
      <c r="L460" s="177"/>
      <c r="M460" s="182"/>
      <c r="N460" s="183"/>
      <c r="O460" s="183"/>
      <c r="P460" s="183"/>
      <c r="Q460" s="183"/>
      <c r="R460" s="183"/>
      <c r="S460" s="183"/>
      <c r="T460" s="184"/>
      <c r="AT460" s="178" t="s">
        <v>249</v>
      </c>
      <c r="AU460" s="178" t="s">
        <v>79</v>
      </c>
      <c r="AV460" s="14" t="s">
        <v>79</v>
      </c>
      <c r="AW460" s="14" t="s">
        <v>4</v>
      </c>
      <c r="AX460" s="14" t="s">
        <v>77</v>
      </c>
      <c r="AY460" s="178" t="s">
        <v>121</v>
      </c>
    </row>
    <row r="461" spans="1:65" s="2" customFormat="1" ht="24.2" customHeight="1">
      <c r="A461" s="34"/>
      <c r="B461" s="144"/>
      <c r="C461" s="145" t="s">
        <v>1281</v>
      </c>
      <c r="D461" s="145" t="s">
        <v>123</v>
      </c>
      <c r="E461" s="146" t="s">
        <v>1282</v>
      </c>
      <c r="F461" s="147" t="s">
        <v>1283</v>
      </c>
      <c r="G461" s="148" t="s">
        <v>199</v>
      </c>
      <c r="H461" s="149">
        <v>24</v>
      </c>
      <c r="I461" s="150"/>
      <c r="J461" s="151">
        <f>ROUND(I461*H461,2)</f>
        <v>0</v>
      </c>
      <c r="K461" s="147" t="s">
        <v>244</v>
      </c>
      <c r="L461" s="35"/>
      <c r="M461" s="152" t="s">
        <v>3</v>
      </c>
      <c r="N461" s="153" t="s">
        <v>41</v>
      </c>
      <c r="O461" s="55"/>
      <c r="P461" s="154">
        <f>O461*H461</f>
        <v>0</v>
      </c>
      <c r="Q461" s="154">
        <v>4.0000000000000003E-5</v>
      </c>
      <c r="R461" s="154">
        <f>Q461*H461</f>
        <v>9.6000000000000013E-4</v>
      </c>
      <c r="S461" s="154">
        <v>0</v>
      </c>
      <c r="T461" s="155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56" t="s">
        <v>120</v>
      </c>
      <c r="AT461" s="156" t="s">
        <v>123</v>
      </c>
      <c r="AU461" s="156" t="s">
        <v>79</v>
      </c>
      <c r="AY461" s="19" t="s">
        <v>121</v>
      </c>
      <c r="BE461" s="157">
        <f>IF(N461="základní",J461,0)</f>
        <v>0</v>
      </c>
      <c r="BF461" s="157">
        <f>IF(N461="snížená",J461,0)</f>
        <v>0</v>
      </c>
      <c r="BG461" s="157">
        <f>IF(N461="zákl. přenesená",J461,0)</f>
        <v>0</v>
      </c>
      <c r="BH461" s="157">
        <f>IF(N461="sníž. přenesená",J461,0)</f>
        <v>0</v>
      </c>
      <c r="BI461" s="157">
        <f>IF(N461="nulová",J461,0)</f>
        <v>0</v>
      </c>
      <c r="BJ461" s="19" t="s">
        <v>77</v>
      </c>
      <c r="BK461" s="157">
        <f>ROUND(I461*H461,2)</f>
        <v>0</v>
      </c>
      <c r="BL461" s="19" t="s">
        <v>120</v>
      </c>
      <c r="BM461" s="156" t="s">
        <v>1284</v>
      </c>
    </row>
    <row r="462" spans="1:65" s="2" customFormat="1" ht="19.5">
      <c r="A462" s="34"/>
      <c r="B462" s="35"/>
      <c r="C462" s="34"/>
      <c r="D462" s="158" t="s">
        <v>129</v>
      </c>
      <c r="E462" s="34"/>
      <c r="F462" s="159" t="s">
        <v>1285</v>
      </c>
      <c r="G462" s="34"/>
      <c r="H462" s="34"/>
      <c r="I462" s="160"/>
      <c r="J462" s="34"/>
      <c r="K462" s="34"/>
      <c r="L462" s="35"/>
      <c r="M462" s="161"/>
      <c r="N462" s="162"/>
      <c r="O462" s="55"/>
      <c r="P462" s="55"/>
      <c r="Q462" s="55"/>
      <c r="R462" s="55"/>
      <c r="S462" s="55"/>
      <c r="T462" s="56"/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T462" s="19" t="s">
        <v>129</v>
      </c>
      <c r="AU462" s="19" t="s">
        <v>79</v>
      </c>
    </row>
    <row r="463" spans="1:65" s="2" customFormat="1">
      <c r="A463" s="34"/>
      <c r="B463" s="35"/>
      <c r="C463" s="34"/>
      <c r="D463" s="168" t="s">
        <v>247</v>
      </c>
      <c r="E463" s="34"/>
      <c r="F463" s="169" t="s">
        <v>1286</v>
      </c>
      <c r="G463" s="34"/>
      <c r="H463" s="34"/>
      <c r="I463" s="160"/>
      <c r="J463" s="34"/>
      <c r="K463" s="34"/>
      <c r="L463" s="35"/>
      <c r="M463" s="161"/>
      <c r="N463" s="162"/>
      <c r="O463" s="55"/>
      <c r="P463" s="55"/>
      <c r="Q463" s="55"/>
      <c r="R463" s="55"/>
      <c r="S463" s="55"/>
      <c r="T463" s="56"/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T463" s="19" t="s">
        <v>247</v>
      </c>
      <c r="AU463" s="19" t="s">
        <v>79</v>
      </c>
    </row>
    <row r="464" spans="1:65" s="13" customFormat="1">
      <c r="B464" s="170"/>
      <c r="D464" s="158" t="s">
        <v>249</v>
      </c>
      <c r="E464" s="171" t="s">
        <v>3</v>
      </c>
      <c r="F464" s="172" t="s">
        <v>1287</v>
      </c>
      <c r="H464" s="171" t="s">
        <v>3</v>
      </c>
      <c r="I464" s="173"/>
      <c r="L464" s="170"/>
      <c r="M464" s="174"/>
      <c r="N464" s="175"/>
      <c r="O464" s="175"/>
      <c r="P464" s="175"/>
      <c r="Q464" s="175"/>
      <c r="R464" s="175"/>
      <c r="S464" s="175"/>
      <c r="T464" s="176"/>
      <c r="AT464" s="171" t="s">
        <v>249</v>
      </c>
      <c r="AU464" s="171" t="s">
        <v>79</v>
      </c>
      <c r="AV464" s="13" t="s">
        <v>77</v>
      </c>
      <c r="AW464" s="13" t="s">
        <v>32</v>
      </c>
      <c r="AX464" s="13" t="s">
        <v>70</v>
      </c>
      <c r="AY464" s="171" t="s">
        <v>121</v>
      </c>
    </row>
    <row r="465" spans="1:65" s="13" customFormat="1">
      <c r="B465" s="170"/>
      <c r="D465" s="158" t="s">
        <v>249</v>
      </c>
      <c r="E465" s="171" t="s">
        <v>3</v>
      </c>
      <c r="F465" s="172" t="s">
        <v>1288</v>
      </c>
      <c r="H465" s="171" t="s">
        <v>3</v>
      </c>
      <c r="I465" s="173"/>
      <c r="L465" s="170"/>
      <c r="M465" s="174"/>
      <c r="N465" s="175"/>
      <c r="O465" s="175"/>
      <c r="P465" s="175"/>
      <c r="Q465" s="175"/>
      <c r="R465" s="175"/>
      <c r="S465" s="175"/>
      <c r="T465" s="176"/>
      <c r="AT465" s="171" t="s">
        <v>249</v>
      </c>
      <c r="AU465" s="171" t="s">
        <v>79</v>
      </c>
      <c r="AV465" s="13" t="s">
        <v>77</v>
      </c>
      <c r="AW465" s="13" t="s">
        <v>32</v>
      </c>
      <c r="AX465" s="13" t="s">
        <v>70</v>
      </c>
      <c r="AY465" s="171" t="s">
        <v>121</v>
      </c>
    </row>
    <row r="466" spans="1:65" s="14" customFormat="1">
      <c r="B466" s="177"/>
      <c r="D466" s="158" t="s">
        <v>249</v>
      </c>
      <c r="E466" s="178" t="s">
        <v>3</v>
      </c>
      <c r="F466" s="179" t="s">
        <v>1289</v>
      </c>
      <c r="H466" s="180">
        <v>24</v>
      </c>
      <c r="I466" s="181"/>
      <c r="L466" s="177"/>
      <c r="M466" s="182"/>
      <c r="N466" s="183"/>
      <c r="O466" s="183"/>
      <c r="P466" s="183"/>
      <c r="Q466" s="183"/>
      <c r="R466" s="183"/>
      <c r="S466" s="183"/>
      <c r="T466" s="184"/>
      <c r="AT466" s="178" t="s">
        <v>249</v>
      </c>
      <c r="AU466" s="178" t="s">
        <v>79</v>
      </c>
      <c r="AV466" s="14" t="s">
        <v>79</v>
      </c>
      <c r="AW466" s="14" t="s">
        <v>32</v>
      </c>
      <c r="AX466" s="14" t="s">
        <v>77</v>
      </c>
      <c r="AY466" s="178" t="s">
        <v>121</v>
      </c>
    </row>
    <row r="467" spans="1:65" s="2" customFormat="1" ht="24.2" customHeight="1">
      <c r="A467" s="34"/>
      <c r="B467" s="144"/>
      <c r="C467" s="145" t="s">
        <v>1290</v>
      </c>
      <c r="D467" s="145" t="s">
        <v>123</v>
      </c>
      <c r="E467" s="146" t="s">
        <v>1291</v>
      </c>
      <c r="F467" s="147" t="s">
        <v>1292</v>
      </c>
      <c r="G467" s="148" t="s">
        <v>199</v>
      </c>
      <c r="H467" s="149">
        <v>11</v>
      </c>
      <c r="I467" s="150"/>
      <c r="J467" s="151">
        <f>ROUND(I467*H467,2)</f>
        <v>0</v>
      </c>
      <c r="K467" s="147" t="s">
        <v>244</v>
      </c>
      <c r="L467" s="35"/>
      <c r="M467" s="152" t="s">
        <v>3</v>
      </c>
      <c r="N467" s="153" t="s">
        <v>41</v>
      </c>
      <c r="O467" s="55"/>
      <c r="P467" s="154">
        <f>O467*H467</f>
        <v>0</v>
      </c>
      <c r="Q467" s="154">
        <v>1.6000000000000001E-4</v>
      </c>
      <c r="R467" s="154">
        <f>Q467*H467</f>
        <v>1.7600000000000001E-3</v>
      </c>
      <c r="S467" s="154">
        <v>0</v>
      </c>
      <c r="T467" s="155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56" t="s">
        <v>120</v>
      </c>
      <c r="AT467" s="156" t="s">
        <v>123</v>
      </c>
      <c r="AU467" s="156" t="s">
        <v>79</v>
      </c>
      <c r="AY467" s="19" t="s">
        <v>121</v>
      </c>
      <c r="BE467" s="157">
        <f>IF(N467="základní",J467,0)</f>
        <v>0</v>
      </c>
      <c r="BF467" s="157">
        <f>IF(N467="snížená",J467,0)</f>
        <v>0</v>
      </c>
      <c r="BG467" s="157">
        <f>IF(N467="zákl. přenesená",J467,0)</f>
        <v>0</v>
      </c>
      <c r="BH467" s="157">
        <f>IF(N467="sníž. přenesená",J467,0)</f>
        <v>0</v>
      </c>
      <c r="BI467" s="157">
        <f>IF(N467="nulová",J467,0)</f>
        <v>0</v>
      </c>
      <c r="BJ467" s="19" t="s">
        <v>77</v>
      </c>
      <c r="BK467" s="157">
        <f>ROUND(I467*H467,2)</f>
        <v>0</v>
      </c>
      <c r="BL467" s="19" t="s">
        <v>120</v>
      </c>
      <c r="BM467" s="156" t="s">
        <v>1293</v>
      </c>
    </row>
    <row r="468" spans="1:65" s="2" customFormat="1" ht="19.5">
      <c r="A468" s="34"/>
      <c r="B468" s="35"/>
      <c r="C468" s="34"/>
      <c r="D468" s="158" t="s">
        <v>129</v>
      </c>
      <c r="E468" s="34"/>
      <c r="F468" s="159" t="s">
        <v>1294</v>
      </c>
      <c r="G468" s="34"/>
      <c r="H468" s="34"/>
      <c r="I468" s="160"/>
      <c r="J468" s="34"/>
      <c r="K468" s="34"/>
      <c r="L468" s="35"/>
      <c r="M468" s="161"/>
      <c r="N468" s="162"/>
      <c r="O468" s="55"/>
      <c r="P468" s="55"/>
      <c r="Q468" s="55"/>
      <c r="R468" s="55"/>
      <c r="S468" s="55"/>
      <c r="T468" s="56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9" t="s">
        <v>129</v>
      </c>
      <c r="AU468" s="19" t="s">
        <v>79</v>
      </c>
    </row>
    <row r="469" spans="1:65" s="2" customFormat="1">
      <c r="A469" s="34"/>
      <c r="B469" s="35"/>
      <c r="C469" s="34"/>
      <c r="D469" s="168" t="s">
        <v>247</v>
      </c>
      <c r="E469" s="34"/>
      <c r="F469" s="169" t="s">
        <v>1295</v>
      </c>
      <c r="G469" s="34"/>
      <c r="H469" s="34"/>
      <c r="I469" s="160"/>
      <c r="J469" s="34"/>
      <c r="K469" s="34"/>
      <c r="L469" s="35"/>
      <c r="M469" s="161"/>
      <c r="N469" s="162"/>
      <c r="O469" s="55"/>
      <c r="P469" s="55"/>
      <c r="Q469" s="55"/>
      <c r="R469" s="55"/>
      <c r="S469" s="55"/>
      <c r="T469" s="56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9" t="s">
        <v>247</v>
      </c>
      <c r="AU469" s="19" t="s">
        <v>79</v>
      </c>
    </row>
    <row r="470" spans="1:65" s="13" customFormat="1" ht="22.5">
      <c r="B470" s="170"/>
      <c r="D470" s="158" t="s">
        <v>249</v>
      </c>
      <c r="E470" s="171" t="s">
        <v>3</v>
      </c>
      <c r="F470" s="172" t="s">
        <v>1296</v>
      </c>
      <c r="H470" s="171" t="s">
        <v>3</v>
      </c>
      <c r="I470" s="173"/>
      <c r="L470" s="170"/>
      <c r="M470" s="174"/>
      <c r="N470" s="175"/>
      <c r="O470" s="175"/>
      <c r="P470" s="175"/>
      <c r="Q470" s="175"/>
      <c r="R470" s="175"/>
      <c r="S470" s="175"/>
      <c r="T470" s="176"/>
      <c r="AT470" s="171" t="s">
        <v>249</v>
      </c>
      <c r="AU470" s="171" t="s">
        <v>79</v>
      </c>
      <c r="AV470" s="13" t="s">
        <v>77</v>
      </c>
      <c r="AW470" s="13" t="s">
        <v>32</v>
      </c>
      <c r="AX470" s="13" t="s">
        <v>70</v>
      </c>
      <c r="AY470" s="171" t="s">
        <v>121</v>
      </c>
    </row>
    <row r="471" spans="1:65" s="14" customFormat="1">
      <c r="B471" s="177"/>
      <c r="D471" s="158" t="s">
        <v>249</v>
      </c>
      <c r="E471" s="178" t="s">
        <v>3</v>
      </c>
      <c r="F471" s="179" t="s">
        <v>178</v>
      </c>
      <c r="H471" s="180">
        <v>11</v>
      </c>
      <c r="I471" s="181"/>
      <c r="L471" s="177"/>
      <c r="M471" s="182"/>
      <c r="N471" s="183"/>
      <c r="O471" s="183"/>
      <c r="P471" s="183"/>
      <c r="Q471" s="183"/>
      <c r="R471" s="183"/>
      <c r="S471" s="183"/>
      <c r="T471" s="184"/>
      <c r="AT471" s="178" t="s">
        <v>249</v>
      </c>
      <c r="AU471" s="178" t="s">
        <v>79</v>
      </c>
      <c r="AV471" s="14" t="s">
        <v>79</v>
      </c>
      <c r="AW471" s="14" t="s">
        <v>32</v>
      </c>
      <c r="AX471" s="14" t="s">
        <v>77</v>
      </c>
      <c r="AY471" s="178" t="s">
        <v>121</v>
      </c>
    </row>
    <row r="472" spans="1:65" s="2" customFormat="1" ht="21.75" customHeight="1">
      <c r="A472" s="34"/>
      <c r="B472" s="144"/>
      <c r="C472" s="145" t="s">
        <v>1297</v>
      </c>
      <c r="D472" s="145" t="s">
        <v>123</v>
      </c>
      <c r="E472" s="146" t="s">
        <v>1298</v>
      </c>
      <c r="F472" s="147" t="s">
        <v>1299</v>
      </c>
      <c r="G472" s="148" t="s">
        <v>199</v>
      </c>
      <c r="H472" s="149">
        <v>24</v>
      </c>
      <c r="I472" s="150"/>
      <c r="J472" s="151">
        <f>ROUND(I472*H472,2)</f>
        <v>0</v>
      </c>
      <c r="K472" s="147" t="s">
        <v>244</v>
      </c>
      <c r="L472" s="35"/>
      <c r="M472" s="152" t="s">
        <v>3</v>
      </c>
      <c r="N472" s="153" t="s">
        <v>41</v>
      </c>
      <c r="O472" s="55"/>
      <c r="P472" s="154">
        <f>O472*H472</f>
        <v>0</v>
      </c>
      <c r="Q472" s="154">
        <v>1.7000000000000001E-4</v>
      </c>
      <c r="R472" s="154">
        <f>Q472*H472</f>
        <v>4.0800000000000003E-3</v>
      </c>
      <c r="S472" s="154">
        <v>0</v>
      </c>
      <c r="T472" s="155">
        <f>S472*H472</f>
        <v>0</v>
      </c>
      <c r="U472" s="34"/>
      <c r="V472" s="34"/>
      <c r="W472" s="34"/>
      <c r="X472" s="34"/>
      <c r="Y472" s="34"/>
      <c r="Z472" s="34"/>
      <c r="AA472" s="34"/>
      <c r="AB472" s="34"/>
      <c r="AC472" s="34"/>
      <c r="AD472" s="34"/>
      <c r="AE472" s="34"/>
      <c r="AR472" s="156" t="s">
        <v>120</v>
      </c>
      <c r="AT472" s="156" t="s">
        <v>123</v>
      </c>
      <c r="AU472" s="156" t="s">
        <v>79</v>
      </c>
      <c r="AY472" s="19" t="s">
        <v>121</v>
      </c>
      <c r="BE472" s="157">
        <f>IF(N472="základní",J472,0)</f>
        <v>0</v>
      </c>
      <c r="BF472" s="157">
        <f>IF(N472="snížená",J472,0)</f>
        <v>0</v>
      </c>
      <c r="BG472" s="157">
        <f>IF(N472="zákl. přenesená",J472,0)</f>
        <v>0</v>
      </c>
      <c r="BH472" s="157">
        <f>IF(N472="sníž. přenesená",J472,0)</f>
        <v>0</v>
      </c>
      <c r="BI472" s="157">
        <f>IF(N472="nulová",J472,0)</f>
        <v>0</v>
      </c>
      <c r="BJ472" s="19" t="s">
        <v>77</v>
      </c>
      <c r="BK472" s="157">
        <f>ROUND(I472*H472,2)</f>
        <v>0</v>
      </c>
      <c r="BL472" s="19" t="s">
        <v>120</v>
      </c>
      <c r="BM472" s="156" t="s">
        <v>1300</v>
      </c>
    </row>
    <row r="473" spans="1:65" s="2" customFormat="1" ht="19.5">
      <c r="A473" s="34"/>
      <c r="B473" s="35"/>
      <c r="C473" s="34"/>
      <c r="D473" s="158" t="s">
        <v>129</v>
      </c>
      <c r="E473" s="34"/>
      <c r="F473" s="159" t="s">
        <v>1301</v>
      </c>
      <c r="G473" s="34"/>
      <c r="H473" s="34"/>
      <c r="I473" s="160"/>
      <c r="J473" s="34"/>
      <c r="K473" s="34"/>
      <c r="L473" s="35"/>
      <c r="M473" s="161"/>
      <c r="N473" s="162"/>
      <c r="O473" s="55"/>
      <c r="P473" s="55"/>
      <c r="Q473" s="55"/>
      <c r="R473" s="55"/>
      <c r="S473" s="55"/>
      <c r="T473" s="56"/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T473" s="19" t="s">
        <v>129</v>
      </c>
      <c r="AU473" s="19" t="s">
        <v>79</v>
      </c>
    </row>
    <row r="474" spans="1:65" s="2" customFormat="1">
      <c r="A474" s="34"/>
      <c r="B474" s="35"/>
      <c r="C474" s="34"/>
      <c r="D474" s="168" t="s">
        <v>247</v>
      </c>
      <c r="E474" s="34"/>
      <c r="F474" s="169" t="s">
        <v>1302</v>
      </c>
      <c r="G474" s="34"/>
      <c r="H474" s="34"/>
      <c r="I474" s="160"/>
      <c r="J474" s="34"/>
      <c r="K474" s="34"/>
      <c r="L474" s="35"/>
      <c r="M474" s="161"/>
      <c r="N474" s="162"/>
      <c r="O474" s="55"/>
      <c r="P474" s="55"/>
      <c r="Q474" s="55"/>
      <c r="R474" s="55"/>
      <c r="S474" s="55"/>
      <c r="T474" s="56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9" t="s">
        <v>247</v>
      </c>
      <c r="AU474" s="19" t="s">
        <v>79</v>
      </c>
    </row>
    <row r="475" spans="1:65" s="2" customFormat="1" ht="21.75" customHeight="1">
      <c r="A475" s="34"/>
      <c r="B475" s="144"/>
      <c r="C475" s="145" t="s">
        <v>1303</v>
      </c>
      <c r="D475" s="145" t="s">
        <v>123</v>
      </c>
      <c r="E475" s="146" t="s">
        <v>1304</v>
      </c>
      <c r="F475" s="147" t="s">
        <v>1305</v>
      </c>
      <c r="G475" s="148" t="s">
        <v>199</v>
      </c>
      <c r="H475" s="149">
        <v>11</v>
      </c>
      <c r="I475" s="150"/>
      <c r="J475" s="151">
        <f>ROUND(I475*H475,2)</f>
        <v>0</v>
      </c>
      <c r="K475" s="147" t="s">
        <v>244</v>
      </c>
      <c r="L475" s="35"/>
      <c r="M475" s="152" t="s">
        <v>3</v>
      </c>
      <c r="N475" s="153" t="s">
        <v>41</v>
      </c>
      <c r="O475" s="55"/>
      <c r="P475" s="154">
        <f>O475*H475</f>
        <v>0</v>
      </c>
      <c r="Q475" s="154">
        <v>9.7999999999999997E-4</v>
      </c>
      <c r="R475" s="154">
        <f>Q475*H475</f>
        <v>1.078E-2</v>
      </c>
      <c r="S475" s="154">
        <v>0</v>
      </c>
      <c r="T475" s="155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56" t="s">
        <v>120</v>
      </c>
      <c r="AT475" s="156" t="s">
        <v>123</v>
      </c>
      <c r="AU475" s="156" t="s">
        <v>79</v>
      </c>
      <c r="AY475" s="19" t="s">
        <v>121</v>
      </c>
      <c r="BE475" s="157">
        <f>IF(N475="základní",J475,0)</f>
        <v>0</v>
      </c>
      <c r="BF475" s="157">
        <f>IF(N475="snížená",J475,0)</f>
        <v>0</v>
      </c>
      <c r="BG475" s="157">
        <f>IF(N475="zákl. přenesená",J475,0)</f>
        <v>0</v>
      </c>
      <c r="BH475" s="157">
        <f>IF(N475="sníž. přenesená",J475,0)</f>
        <v>0</v>
      </c>
      <c r="BI475" s="157">
        <f>IF(N475="nulová",J475,0)</f>
        <v>0</v>
      </c>
      <c r="BJ475" s="19" t="s">
        <v>77</v>
      </c>
      <c r="BK475" s="157">
        <f>ROUND(I475*H475,2)</f>
        <v>0</v>
      </c>
      <c r="BL475" s="19" t="s">
        <v>120</v>
      </c>
      <c r="BM475" s="156" t="s">
        <v>1306</v>
      </c>
    </row>
    <row r="476" spans="1:65" s="2" customFormat="1" ht="19.5">
      <c r="A476" s="34"/>
      <c r="B476" s="35"/>
      <c r="C476" s="34"/>
      <c r="D476" s="158" t="s">
        <v>129</v>
      </c>
      <c r="E476" s="34"/>
      <c r="F476" s="159" t="s">
        <v>1307</v>
      </c>
      <c r="G476" s="34"/>
      <c r="H476" s="34"/>
      <c r="I476" s="160"/>
      <c r="J476" s="34"/>
      <c r="K476" s="34"/>
      <c r="L476" s="35"/>
      <c r="M476" s="161"/>
      <c r="N476" s="162"/>
      <c r="O476" s="55"/>
      <c r="P476" s="55"/>
      <c r="Q476" s="55"/>
      <c r="R476" s="55"/>
      <c r="S476" s="55"/>
      <c r="T476" s="56"/>
      <c r="U476" s="34"/>
      <c r="V476" s="34"/>
      <c r="W476" s="34"/>
      <c r="X476" s="34"/>
      <c r="Y476" s="34"/>
      <c r="Z476" s="34"/>
      <c r="AA476" s="34"/>
      <c r="AB476" s="34"/>
      <c r="AC476" s="34"/>
      <c r="AD476" s="34"/>
      <c r="AE476" s="34"/>
      <c r="AT476" s="19" t="s">
        <v>129</v>
      </c>
      <c r="AU476" s="19" t="s">
        <v>79</v>
      </c>
    </row>
    <row r="477" spans="1:65" s="2" customFormat="1">
      <c r="A477" s="34"/>
      <c r="B477" s="35"/>
      <c r="C477" s="34"/>
      <c r="D477" s="168" t="s">
        <v>247</v>
      </c>
      <c r="E477" s="34"/>
      <c r="F477" s="169" t="s">
        <v>1308</v>
      </c>
      <c r="G477" s="34"/>
      <c r="H477" s="34"/>
      <c r="I477" s="160"/>
      <c r="J477" s="34"/>
      <c r="K477" s="34"/>
      <c r="L477" s="35"/>
      <c r="M477" s="161"/>
      <c r="N477" s="162"/>
      <c r="O477" s="55"/>
      <c r="P477" s="55"/>
      <c r="Q477" s="55"/>
      <c r="R477" s="55"/>
      <c r="S477" s="55"/>
      <c r="T477" s="56"/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T477" s="19" t="s">
        <v>247</v>
      </c>
      <c r="AU477" s="19" t="s">
        <v>79</v>
      </c>
    </row>
    <row r="478" spans="1:65" s="12" customFormat="1" ht="22.9" customHeight="1">
      <c r="B478" s="131"/>
      <c r="D478" s="132" t="s">
        <v>69</v>
      </c>
      <c r="E478" s="142" t="s">
        <v>1309</v>
      </c>
      <c r="F478" s="142" t="s">
        <v>1310</v>
      </c>
      <c r="I478" s="134"/>
      <c r="J478" s="143">
        <f>BK478</f>
        <v>0</v>
      </c>
      <c r="L478" s="131"/>
      <c r="M478" s="136"/>
      <c r="N478" s="137"/>
      <c r="O478" s="137"/>
      <c r="P478" s="138">
        <f>SUM(P479:P481)</f>
        <v>0</v>
      </c>
      <c r="Q478" s="137"/>
      <c r="R478" s="138">
        <f>SUM(R479:R481)</f>
        <v>0</v>
      </c>
      <c r="S478" s="137"/>
      <c r="T478" s="139">
        <f>SUM(T479:T481)</f>
        <v>0</v>
      </c>
      <c r="AR478" s="132" t="s">
        <v>77</v>
      </c>
      <c r="AT478" s="140" t="s">
        <v>69</v>
      </c>
      <c r="AU478" s="140" t="s">
        <v>77</v>
      </c>
      <c r="AY478" s="132" t="s">
        <v>121</v>
      </c>
      <c r="BK478" s="141">
        <f>SUM(BK479:BK481)</f>
        <v>0</v>
      </c>
    </row>
    <row r="479" spans="1:65" s="2" customFormat="1" ht="33" customHeight="1">
      <c r="A479" s="34"/>
      <c r="B479" s="144"/>
      <c r="C479" s="145" t="s">
        <v>1311</v>
      </c>
      <c r="D479" s="145" t="s">
        <v>123</v>
      </c>
      <c r="E479" s="146" t="s">
        <v>1312</v>
      </c>
      <c r="F479" s="147" t="s">
        <v>1313</v>
      </c>
      <c r="G479" s="148" t="s">
        <v>475</v>
      </c>
      <c r="H479" s="149">
        <v>627.51700000000005</v>
      </c>
      <c r="I479" s="150"/>
      <c r="J479" s="151">
        <f>ROUND(I479*H479,2)</f>
        <v>0</v>
      </c>
      <c r="K479" s="147" t="s">
        <v>244</v>
      </c>
      <c r="L479" s="35"/>
      <c r="M479" s="152" t="s">
        <v>3</v>
      </c>
      <c r="N479" s="153" t="s">
        <v>41</v>
      </c>
      <c r="O479" s="55"/>
      <c r="P479" s="154">
        <f>O479*H479</f>
        <v>0</v>
      </c>
      <c r="Q479" s="154">
        <v>0</v>
      </c>
      <c r="R479" s="154">
        <f>Q479*H479</f>
        <v>0</v>
      </c>
      <c r="S479" s="154">
        <v>0</v>
      </c>
      <c r="T479" s="155">
        <f>S479*H479</f>
        <v>0</v>
      </c>
      <c r="U479" s="34"/>
      <c r="V479" s="34"/>
      <c r="W479" s="34"/>
      <c r="X479" s="34"/>
      <c r="Y479" s="34"/>
      <c r="Z479" s="34"/>
      <c r="AA479" s="34"/>
      <c r="AB479" s="34"/>
      <c r="AC479" s="34"/>
      <c r="AD479" s="34"/>
      <c r="AE479" s="34"/>
      <c r="AR479" s="156" t="s">
        <v>120</v>
      </c>
      <c r="AT479" s="156" t="s">
        <v>123</v>
      </c>
      <c r="AU479" s="156" t="s">
        <v>79</v>
      </c>
      <c r="AY479" s="19" t="s">
        <v>121</v>
      </c>
      <c r="BE479" s="157">
        <f>IF(N479="základní",J479,0)</f>
        <v>0</v>
      </c>
      <c r="BF479" s="157">
        <f>IF(N479="snížená",J479,0)</f>
        <v>0</v>
      </c>
      <c r="BG479" s="157">
        <f>IF(N479="zákl. přenesená",J479,0)</f>
        <v>0</v>
      </c>
      <c r="BH479" s="157">
        <f>IF(N479="sníž. přenesená",J479,0)</f>
        <v>0</v>
      </c>
      <c r="BI479" s="157">
        <f>IF(N479="nulová",J479,0)</f>
        <v>0</v>
      </c>
      <c r="BJ479" s="19" t="s">
        <v>77</v>
      </c>
      <c r="BK479" s="157">
        <f>ROUND(I479*H479,2)</f>
        <v>0</v>
      </c>
      <c r="BL479" s="19" t="s">
        <v>120</v>
      </c>
      <c r="BM479" s="156" t="s">
        <v>1314</v>
      </c>
    </row>
    <row r="480" spans="1:65" s="2" customFormat="1" ht="29.25">
      <c r="A480" s="34"/>
      <c r="B480" s="35"/>
      <c r="C480" s="34"/>
      <c r="D480" s="158" t="s">
        <v>129</v>
      </c>
      <c r="E480" s="34"/>
      <c r="F480" s="159" t="s">
        <v>1315</v>
      </c>
      <c r="G480" s="34"/>
      <c r="H480" s="34"/>
      <c r="I480" s="160"/>
      <c r="J480" s="34"/>
      <c r="K480" s="34"/>
      <c r="L480" s="35"/>
      <c r="M480" s="161"/>
      <c r="N480" s="162"/>
      <c r="O480" s="55"/>
      <c r="P480" s="55"/>
      <c r="Q480" s="55"/>
      <c r="R480" s="55"/>
      <c r="S480" s="55"/>
      <c r="T480" s="56"/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T480" s="19" t="s">
        <v>129</v>
      </c>
      <c r="AU480" s="19" t="s">
        <v>79</v>
      </c>
    </row>
    <row r="481" spans="1:65" s="2" customFormat="1">
      <c r="A481" s="34"/>
      <c r="B481" s="35"/>
      <c r="C481" s="34"/>
      <c r="D481" s="168" t="s">
        <v>247</v>
      </c>
      <c r="E481" s="34"/>
      <c r="F481" s="169" t="s">
        <v>1316</v>
      </c>
      <c r="G481" s="34"/>
      <c r="H481" s="34"/>
      <c r="I481" s="160"/>
      <c r="J481" s="34"/>
      <c r="K481" s="34"/>
      <c r="L481" s="35"/>
      <c r="M481" s="161"/>
      <c r="N481" s="162"/>
      <c r="O481" s="55"/>
      <c r="P481" s="55"/>
      <c r="Q481" s="55"/>
      <c r="R481" s="55"/>
      <c r="S481" s="55"/>
      <c r="T481" s="56"/>
      <c r="U481" s="34"/>
      <c r="V481" s="34"/>
      <c r="W481" s="34"/>
      <c r="X481" s="34"/>
      <c r="Y481" s="34"/>
      <c r="Z481" s="34"/>
      <c r="AA481" s="34"/>
      <c r="AB481" s="34"/>
      <c r="AC481" s="34"/>
      <c r="AD481" s="34"/>
      <c r="AE481" s="34"/>
      <c r="AT481" s="19" t="s">
        <v>247</v>
      </c>
      <c r="AU481" s="19" t="s">
        <v>79</v>
      </c>
    </row>
    <row r="482" spans="1:65" s="12" customFormat="1" ht="25.9" customHeight="1">
      <c r="B482" s="131"/>
      <c r="D482" s="132" t="s">
        <v>69</v>
      </c>
      <c r="E482" s="133" t="s">
        <v>1317</v>
      </c>
      <c r="F482" s="133" t="s">
        <v>1318</v>
      </c>
      <c r="I482" s="134"/>
      <c r="J482" s="135">
        <f>BK482</f>
        <v>0</v>
      </c>
      <c r="L482" s="131"/>
      <c r="M482" s="136"/>
      <c r="N482" s="137"/>
      <c r="O482" s="137"/>
      <c r="P482" s="138">
        <f>P483+P532</f>
        <v>0</v>
      </c>
      <c r="Q482" s="137"/>
      <c r="R482" s="138">
        <f>R483+R532</f>
        <v>0.11984862</v>
      </c>
      <c r="S482" s="137"/>
      <c r="T482" s="139">
        <f>T483+T532</f>
        <v>0</v>
      </c>
      <c r="AR482" s="132" t="s">
        <v>79</v>
      </c>
      <c r="AT482" s="140" t="s">
        <v>69</v>
      </c>
      <c r="AU482" s="140" t="s">
        <v>70</v>
      </c>
      <c r="AY482" s="132" t="s">
        <v>121</v>
      </c>
      <c r="BK482" s="141">
        <f>BK483+BK532</f>
        <v>0</v>
      </c>
    </row>
    <row r="483" spans="1:65" s="12" customFormat="1" ht="22.9" customHeight="1">
      <c r="B483" s="131"/>
      <c r="D483" s="132" t="s">
        <v>69</v>
      </c>
      <c r="E483" s="142" t="s">
        <v>1319</v>
      </c>
      <c r="F483" s="142" t="s">
        <v>1320</v>
      </c>
      <c r="I483" s="134"/>
      <c r="J483" s="143">
        <f>BK483</f>
        <v>0</v>
      </c>
      <c r="L483" s="131"/>
      <c r="M483" s="136"/>
      <c r="N483" s="137"/>
      <c r="O483" s="137"/>
      <c r="P483" s="138">
        <f>SUM(P484:P531)</f>
        <v>0</v>
      </c>
      <c r="Q483" s="137"/>
      <c r="R483" s="138">
        <f>SUM(R484:R531)</f>
        <v>0.11760862</v>
      </c>
      <c r="S483" s="137"/>
      <c r="T483" s="139">
        <f>SUM(T484:T531)</f>
        <v>0</v>
      </c>
      <c r="AR483" s="132" t="s">
        <v>79</v>
      </c>
      <c r="AT483" s="140" t="s">
        <v>69</v>
      </c>
      <c r="AU483" s="140" t="s">
        <v>77</v>
      </c>
      <c r="AY483" s="132" t="s">
        <v>121</v>
      </c>
      <c r="BK483" s="141">
        <f>SUM(BK484:BK531)</f>
        <v>0</v>
      </c>
    </row>
    <row r="484" spans="1:65" s="2" customFormat="1" ht="24.2" customHeight="1">
      <c r="A484" s="34"/>
      <c r="B484" s="144"/>
      <c r="C484" s="145" t="s">
        <v>1321</v>
      </c>
      <c r="D484" s="145" t="s">
        <v>123</v>
      </c>
      <c r="E484" s="146" t="s">
        <v>1322</v>
      </c>
      <c r="F484" s="147" t="s">
        <v>1323</v>
      </c>
      <c r="G484" s="148" t="s">
        <v>243</v>
      </c>
      <c r="H484" s="149">
        <v>83.576999999999998</v>
      </c>
      <c r="I484" s="150"/>
      <c r="J484" s="151">
        <f>ROUND(I484*H484,2)</f>
        <v>0</v>
      </c>
      <c r="K484" s="147" t="s">
        <v>244</v>
      </c>
      <c r="L484" s="35"/>
      <c r="M484" s="152" t="s">
        <v>3</v>
      </c>
      <c r="N484" s="153" t="s">
        <v>41</v>
      </c>
      <c r="O484" s="55"/>
      <c r="P484" s="154">
        <f>O484*H484</f>
        <v>0</v>
      </c>
      <c r="Q484" s="154">
        <v>0</v>
      </c>
      <c r="R484" s="154">
        <f>Q484*H484</f>
        <v>0</v>
      </c>
      <c r="S484" s="154">
        <v>0</v>
      </c>
      <c r="T484" s="155">
        <f>S484*H484</f>
        <v>0</v>
      </c>
      <c r="U484" s="34"/>
      <c r="V484" s="34"/>
      <c r="W484" s="34"/>
      <c r="X484" s="34"/>
      <c r="Y484" s="34"/>
      <c r="Z484" s="34"/>
      <c r="AA484" s="34"/>
      <c r="AB484" s="34"/>
      <c r="AC484" s="34"/>
      <c r="AD484" s="34"/>
      <c r="AE484" s="34"/>
      <c r="AR484" s="156" t="s">
        <v>201</v>
      </c>
      <c r="AT484" s="156" t="s">
        <v>123</v>
      </c>
      <c r="AU484" s="156" t="s">
        <v>79</v>
      </c>
      <c r="AY484" s="19" t="s">
        <v>121</v>
      </c>
      <c r="BE484" s="157">
        <f>IF(N484="základní",J484,0)</f>
        <v>0</v>
      </c>
      <c r="BF484" s="157">
        <f>IF(N484="snížená",J484,0)</f>
        <v>0</v>
      </c>
      <c r="BG484" s="157">
        <f>IF(N484="zákl. přenesená",J484,0)</f>
        <v>0</v>
      </c>
      <c r="BH484" s="157">
        <f>IF(N484="sníž. přenesená",J484,0)</f>
        <v>0</v>
      </c>
      <c r="BI484" s="157">
        <f>IF(N484="nulová",J484,0)</f>
        <v>0</v>
      </c>
      <c r="BJ484" s="19" t="s">
        <v>77</v>
      </c>
      <c r="BK484" s="157">
        <f>ROUND(I484*H484,2)</f>
        <v>0</v>
      </c>
      <c r="BL484" s="19" t="s">
        <v>201</v>
      </c>
      <c r="BM484" s="156" t="s">
        <v>1324</v>
      </c>
    </row>
    <row r="485" spans="1:65" s="2" customFormat="1" ht="19.5">
      <c r="A485" s="34"/>
      <c r="B485" s="35"/>
      <c r="C485" s="34"/>
      <c r="D485" s="158" t="s">
        <v>129</v>
      </c>
      <c r="E485" s="34"/>
      <c r="F485" s="159" t="s">
        <v>1325</v>
      </c>
      <c r="G485" s="34"/>
      <c r="H485" s="34"/>
      <c r="I485" s="160"/>
      <c r="J485" s="34"/>
      <c r="K485" s="34"/>
      <c r="L485" s="35"/>
      <c r="M485" s="161"/>
      <c r="N485" s="162"/>
      <c r="O485" s="55"/>
      <c r="P485" s="55"/>
      <c r="Q485" s="55"/>
      <c r="R485" s="55"/>
      <c r="S485" s="55"/>
      <c r="T485" s="56"/>
      <c r="U485" s="34"/>
      <c r="V485" s="34"/>
      <c r="W485" s="34"/>
      <c r="X485" s="34"/>
      <c r="Y485" s="34"/>
      <c r="Z485" s="34"/>
      <c r="AA485" s="34"/>
      <c r="AB485" s="34"/>
      <c r="AC485" s="34"/>
      <c r="AD485" s="34"/>
      <c r="AE485" s="34"/>
      <c r="AT485" s="19" t="s">
        <v>129</v>
      </c>
      <c r="AU485" s="19" t="s">
        <v>79</v>
      </c>
    </row>
    <row r="486" spans="1:65" s="2" customFormat="1">
      <c r="A486" s="34"/>
      <c r="B486" s="35"/>
      <c r="C486" s="34"/>
      <c r="D486" s="168" t="s">
        <v>247</v>
      </c>
      <c r="E486" s="34"/>
      <c r="F486" s="169" t="s">
        <v>1326</v>
      </c>
      <c r="G486" s="34"/>
      <c r="H486" s="34"/>
      <c r="I486" s="160"/>
      <c r="J486" s="34"/>
      <c r="K486" s="34"/>
      <c r="L486" s="35"/>
      <c r="M486" s="161"/>
      <c r="N486" s="162"/>
      <c r="O486" s="55"/>
      <c r="P486" s="55"/>
      <c r="Q486" s="55"/>
      <c r="R486" s="55"/>
      <c r="S486" s="55"/>
      <c r="T486" s="56"/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T486" s="19" t="s">
        <v>247</v>
      </c>
      <c r="AU486" s="19" t="s">
        <v>79</v>
      </c>
    </row>
    <row r="487" spans="1:65" s="13" customFormat="1">
      <c r="B487" s="170"/>
      <c r="D487" s="158" t="s">
        <v>249</v>
      </c>
      <c r="E487" s="171" t="s">
        <v>3</v>
      </c>
      <c r="F487" s="172" t="s">
        <v>1327</v>
      </c>
      <c r="H487" s="171" t="s">
        <v>3</v>
      </c>
      <c r="I487" s="173"/>
      <c r="L487" s="170"/>
      <c r="M487" s="174"/>
      <c r="N487" s="175"/>
      <c r="O487" s="175"/>
      <c r="P487" s="175"/>
      <c r="Q487" s="175"/>
      <c r="R487" s="175"/>
      <c r="S487" s="175"/>
      <c r="T487" s="176"/>
      <c r="AT487" s="171" t="s">
        <v>249</v>
      </c>
      <c r="AU487" s="171" t="s">
        <v>79</v>
      </c>
      <c r="AV487" s="13" t="s">
        <v>77</v>
      </c>
      <c r="AW487" s="13" t="s">
        <v>32</v>
      </c>
      <c r="AX487" s="13" t="s">
        <v>70</v>
      </c>
      <c r="AY487" s="171" t="s">
        <v>121</v>
      </c>
    </row>
    <row r="488" spans="1:65" s="13" customFormat="1">
      <c r="B488" s="170"/>
      <c r="D488" s="158" t="s">
        <v>249</v>
      </c>
      <c r="E488" s="171" t="s">
        <v>3</v>
      </c>
      <c r="F488" s="172" t="s">
        <v>1243</v>
      </c>
      <c r="H488" s="171" t="s">
        <v>3</v>
      </c>
      <c r="I488" s="173"/>
      <c r="L488" s="170"/>
      <c r="M488" s="174"/>
      <c r="N488" s="175"/>
      <c r="O488" s="175"/>
      <c r="P488" s="175"/>
      <c r="Q488" s="175"/>
      <c r="R488" s="175"/>
      <c r="S488" s="175"/>
      <c r="T488" s="176"/>
      <c r="AT488" s="171" t="s">
        <v>249</v>
      </c>
      <c r="AU488" s="171" t="s">
        <v>79</v>
      </c>
      <c r="AV488" s="13" t="s">
        <v>77</v>
      </c>
      <c r="AW488" s="13" t="s">
        <v>32</v>
      </c>
      <c r="AX488" s="13" t="s">
        <v>70</v>
      </c>
      <c r="AY488" s="171" t="s">
        <v>121</v>
      </c>
    </row>
    <row r="489" spans="1:65" s="14" customFormat="1">
      <c r="B489" s="177"/>
      <c r="D489" s="158" t="s">
        <v>249</v>
      </c>
      <c r="E489" s="178" t="s">
        <v>3</v>
      </c>
      <c r="F489" s="179" t="s">
        <v>1328</v>
      </c>
      <c r="H489" s="180">
        <v>49.02</v>
      </c>
      <c r="I489" s="181"/>
      <c r="L489" s="177"/>
      <c r="M489" s="182"/>
      <c r="N489" s="183"/>
      <c r="O489" s="183"/>
      <c r="P489" s="183"/>
      <c r="Q489" s="183"/>
      <c r="R489" s="183"/>
      <c r="S489" s="183"/>
      <c r="T489" s="184"/>
      <c r="AT489" s="178" t="s">
        <v>249</v>
      </c>
      <c r="AU489" s="178" t="s">
        <v>79</v>
      </c>
      <c r="AV489" s="14" t="s">
        <v>79</v>
      </c>
      <c r="AW489" s="14" t="s">
        <v>32</v>
      </c>
      <c r="AX489" s="14" t="s">
        <v>70</v>
      </c>
      <c r="AY489" s="178" t="s">
        <v>121</v>
      </c>
    </row>
    <row r="490" spans="1:65" s="13" customFormat="1">
      <c r="B490" s="170"/>
      <c r="D490" s="158" t="s">
        <v>249</v>
      </c>
      <c r="E490" s="171" t="s">
        <v>3</v>
      </c>
      <c r="F490" s="172" t="s">
        <v>1329</v>
      </c>
      <c r="H490" s="171" t="s">
        <v>3</v>
      </c>
      <c r="I490" s="173"/>
      <c r="L490" s="170"/>
      <c r="M490" s="174"/>
      <c r="N490" s="175"/>
      <c r="O490" s="175"/>
      <c r="P490" s="175"/>
      <c r="Q490" s="175"/>
      <c r="R490" s="175"/>
      <c r="S490" s="175"/>
      <c r="T490" s="176"/>
      <c r="AT490" s="171" t="s">
        <v>249</v>
      </c>
      <c r="AU490" s="171" t="s">
        <v>79</v>
      </c>
      <c r="AV490" s="13" t="s">
        <v>77</v>
      </c>
      <c r="AW490" s="13" t="s">
        <v>32</v>
      </c>
      <c r="AX490" s="13" t="s">
        <v>70</v>
      </c>
      <c r="AY490" s="171" t="s">
        <v>121</v>
      </c>
    </row>
    <row r="491" spans="1:65" s="13" customFormat="1">
      <c r="B491" s="170"/>
      <c r="D491" s="158" t="s">
        <v>249</v>
      </c>
      <c r="E491" s="171" t="s">
        <v>3</v>
      </c>
      <c r="F491" s="172" t="s">
        <v>1330</v>
      </c>
      <c r="H491" s="171" t="s">
        <v>3</v>
      </c>
      <c r="I491" s="173"/>
      <c r="L491" s="170"/>
      <c r="M491" s="174"/>
      <c r="N491" s="175"/>
      <c r="O491" s="175"/>
      <c r="P491" s="175"/>
      <c r="Q491" s="175"/>
      <c r="R491" s="175"/>
      <c r="S491" s="175"/>
      <c r="T491" s="176"/>
      <c r="AT491" s="171" t="s">
        <v>249</v>
      </c>
      <c r="AU491" s="171" t="s">
        <v>79</v>
      </c>
      <c r="AV491" s="13" t="s">
        <v>77</v>
      </c>
      <c r="AW491" s="13" t="s">
        <v>32</v>
      </c>
      <c r="AX491" s="13" t="s">
        <v>70</v>
      </c>
      <c r="AY491" s="171" t="s">
        <v>121</v>
      </c>
    </row>
    <row r="492" spans="1:65" s="14" customFormat="1">
      <c r="B492" s="177"/>
      <c r="D492" s="158" t="s">
        <v>249</v>
      </c>
      <c r="E492" s="178" t="s">
        <v>3</v>
      </c>
      <c r="F492" s="179" t="s">
        <v>1331</v>
      </c>
      <c r="H492" s="180">
        <v>10.1</v>
      </c>
      <c r="I492" s="181"/>
      <c r="L492" s="177"/>
      <c r="M492" s="182"/>
      <c r="N492" s="183"/>
      <c r="O492" s="183"/>
      <c r="P492" s="183"/>
      <c r="Q492" s="183"/>
      <c r="R492" s="183"/>
      <c r="S492" s="183"/>
      <c r="T492" s="184"/>
      <c r="AT492" s="178" t="s">
        <v>249</v>
      </c>
      <c r="AU492" s="178" t="s">
        <v>79</v>
      </c>
      <c r="AV492" s="14" t="s">
        <v>79</v>
      </c>
      <c r="AW492" s="14" t="s">
        <v>32</v>
      </c>
      <c r="AX492" s="14" t="s">
        <v>70</v>
      </c>
      <c r="AY492" s="178" t="s">
        <v>121</v>
      </c>
    </row>
    <row r="493" spans="1:65" s="13" customFormat="1">
      <c r="B493" s="170"/>
      <c r="D493" s="158" t="s">
        <v>249</v>
      </c>
      <c r="E493" s="171" t="s">
        <v>3</v>
      </c>
      <c r="F493" s="172" t="s">
        <v>1332</v>
      </c>
      <c r="H493" s="171" t="s">
        <v>3</v>
      </c>
      <c r="I493" s="173"/>
      <c r="L493" s="170"/>
      <c r="M493" s="174"/>
      <c r="N493" s="175"/>
      <c r="O493" s="175"/>
      <c r="P493" s="175"/>
      <c r="Q493" s="175"/>
      <c r="R493" s="175"/>
      <c r="S493" s="175"/>
      <c r="T493" s="176"/>
      <c r="AT493" s="171" t="s">
        <v>249</v>
      </c>
      <c r="AU493" s="171" t="s">
        <v>79</v>
      </c>
      <c r="AV493" s="13" t="s">
        <v>77</v>
      </c>
      <c r="AW493" s="13" t="s">
        <v>32</v>
      </c>
      <c r="AX493" s="13" t="s">
        <v>70</v>
      </c>
      <c r="AY493" s="171" t="s">
        <v>121</v>
      </c>
    </row>
    <row r="494" spans="1:65" s="13" customFormat="1">
      <c r="B494" s="170"/>
      <c r="D494" s="158" t="s">
        <v>249</v>
      </c>
      <c r="E494" s="171" t="s">
        <v>3</v>
      </c>
      <c r="F494" s="172" t="s">
        <v>1330</v>
      </c>
      <c r="H494" s="171" t="s">
        <v>3</v>
      </c>
      <c r="I494" s="173"/>
      <c r="L494" s="170"/>
      <c r="M494" s="174"/>
      <c r="N494" s="175"/>
      <c r="O494" s="175"/>
      <c r="P494" s="175"/>
      <c r="Q494" s="175"/>
      <c r="R494" s="175"/>
      <c r="S494" s="175"/>
      <c r="T494" s="176"/>
      <c r="AT494" s="171" t="s">
        <v>249</v>
      </c>
      <c r="AU494" s="171" t="s">
        <v>79</v>
      </c>
      <c r="AV494" s="13" t="s">
        <v>77</v>
      </c>
      <c r="AW494" s="13" t="s">
        <v>32</v>
      </c>
      <c r="AX494" s="13" t="s">
        <v>70</v>
      </c>
      <c r="AY494" s="171" t="s">
        <v>121</v>
      </c>
    </row>
    <row r="495" spans="1:65" s="14" customFormat="1">
      <c r="B495" s="177"/>
      <c r="D495" s="158" t="s">
        <v>249</v>
      </c>
      <c r="E495" s="178" t="s">
        <v>3</v>
      </c>
      <c r="F495" s="179" t="s">
        <v>1333</v>
      </c>
      <c r="H495" s="180">
        <v>20.2</v>
      </c>
      <c r="I495" s="181"/>
      <c r="L495" s="177"/>
      <c r="M495" s="182"/>
      <c r="N495" s="183"/>
      <c r="O495" s="183"/>
      <c r="P495" s="183"/>
      <c r="Q495" s="183"/>
      <c r="R495" s="183"/>
      <c r="S495" s="183"/>
      <c r="T495" s="184"/>
      <c r="AT495" s="178" t="s">
        <v>249</v>
      </c>
      <c r="AU495" s="178" t="s">
        <v>79</v>
      </c>
      <c r="AV495" s="14" t="s">
        <v>79</v>
      </c>
      <c r="AW495" s="14" t="s">
        <v>32</v>
      </c>
      <c r="AX495" s="14" t="s">
        <v>70</v>
      </c>
      <c r="AY495" s="178" t="s">
        <v>121</v>
      </c>
    </row>
    <row r="496" spans="1:65" s="13" customFormat="1">
      <c r="B496" s="170"/>
      <c r="D496" s="158" t="s">
        <v>249</v>
      </c>
      <c r="E496" s="171" t="s">
        <v>3</v>
      </c>
      <c r="F496" s="172" t="s">
        <v>1249</v>
      </c>
      <c r="H496" s="171" t="s">
        <v>3</v>
      </c>
      <c r="I496" s="173"/>
      <c r="L496" s="170"/>
      <c r="M496" s="174"/>
      <c r="N496" s="175"/>
      <c r="O496" s="175"/>
      <c r="P496" s="175"/>
      <c r="Q496" s="175"/>
      <c r="R496" s="175"/>
      <c r="S496" s="175"/>
      <c r="T496" s="176"/>
      <c r="AT496" s="171" t="s">
        <v>249</v>
      </c>
      <c r="AU496" s="171" t="s">
        <v>79</v>
      </c>
      <c r="AV496" s="13" t="s">
        <v>77</v>
      </c>
      <c r="AW496" s="13" t="s">
        <v>32</v>
      </c>
      <c r="AX496" s="13" t="s">
        <v>70</v>
      </c>
      <c r="AY496" s="171" t="s">
        <v>121</v>
      </c>
    </row>
    <row r="497" spans="1:65" s="14" customFormat="1">
      <c r="B497" s="177"/>
      <c r="D497" s="158" t="s">
        <v>249</v>
      </c>
      <c r="E497" s="178" t="s">
        <v>3</v>
      </c>
      <c r="F497" s="179" t="s">
        <v>1334</v>
      </c>
      <c r="H497" s="180">
        <v>4.2569999999999997</v>
      </c>
      <c r="I497" s="181"/>
      <c r="L497" s="177"/>
      <c r="M497" s="182"/>
      <c r="N497" s="183"/>
      <c r="O497" s="183"/>
      <c r="P497" s="183"/>
      <c r="Q497" s="183"/>
      <c r="R497" s="183"/>
      <c r="S497" s="183"/>
      <c r="T497" s="184"/>
      <c r="AT497" s="178" t="s">
        <v>249</v>
      </c>
      <c r="AU497" s="178" t="s">
        <v>79</v>
      </c>
      <c r="AV497" s="14" t="s">
        <v>79</v>
      </c>
      <c r="AW497" s="14" t="s">
        <v>32</v>
      </c>
      <c r="AX497" s="14" t="s">
        <v>70</v>
      </c>
      <c r="AY497" s="178" t="s">
        <v>121</v>
      </c>
    </row>
    <row r="498" spans="1:65" s="15" customFormat="1">
      <c r="B498" s="185"/>
      <c r="D498" s="158" t="s">
        <v>249</v>
      </c>
      <c r="E498" s="186" t="s">
        <v>3</v>
      </c>
      <c r="F498" s="187" t="s">
        <v>253</v>
      </c>
      <c r="H498" s="188">
        <v>83.577000000000012</v>
      </c>
      <c r="I498" s="189"/>
      <c r="L498" s="185"/>
      <c r="M498" s="190"/>
      <c r="N498" s="191"/>
      <c r="O498" s="191"/>
      <c r="P498" s="191"/>
      <c r="Q498" s="191"/>
      <c r="R498" s="191"/>
      <c r="S498" s="191"/>
      <c r="T498" s="192"/>
      <c r="AT498" s="186" t="s">
        <v>249</v>
      </c>
      <c r="AU498" s="186" t="s">
        <v>79</v>
      </c>
      <c r="AV498" s="15" t="s">
        <v>120</v>
      </c>
      <c r="AW498" s="15" t="s">
        <v>32</v>
      </c>
      <c r="AX498" s="15" t="s">
        <v>77</v>
      </c>
      <c r="AY498" s="186" t="s">
        <v>121</v>
      </c>
    </row>
    <row r="499" spans="1:65" s="2" customFormat="1" ht="16.5" customHeight="1">
      <c r="A499" s="34"/>
      <c r="B499" s="144"/>
      <c r="C499" s="193" t="s">
        <v>1335</v>
      </c>
      <c r="D499" s="193" t="s">
        <v>496</v>
      </c>
      <c r="E499" s="194" t="s">
        <v>1336</v>
      </c>
      <c r="F499" s="195" t="s">
        <v>1337</v>
      </c>
      <c r="G499" s="196" t="s">
        <v>475</v>
      </c>
      <c r="H499" s="197">
        <v>2.8000000000000001E-2</v>
      </c>
      <c r="I499" s="198"/>
      <c r="J499" s="199">
        <f>ROUND(I499*H499,2)</f>
        <v>0</v>
      </c>
      <c r="K499" s="195" t="s">
        <v>244</v>
      </c>
      <c r="L499" s="200"/>
      <c r="M499" s="201" t="s">
        <v>3</v>
      </c>
      <c r="N499" s="202" t="s">
        <v>41</v>
      </c>
      <c r="O499" s="55"/>
      <c r="P499" s="154">
        <f>O499*H499</f>
        <v>0</v>
      </c>
      <c r="Q499" s="154">
        <v>1</v>
      </c>
      <c r="R499" s="154">
        <f>Q499*H499</f>
        <v>2.8000000000000001E-2</v>
      </c>
      <c r="S499" s="154">
        <v>0</v>
      </c>
      <c r="T499" s="155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156" t="s">
        <v>422</v>
      </c>
      <c r="AT499" s="156" t="s">
        <v>496</v>
      </c>
      <c r="AU499" s="156" t="s">
        <v>79</v>
      </c>
      <c r="AY499" s="19" t="s">
        <v>121</v>
      </c>
      <c r="BE499" s="157">
        <f>IF(N499="základní",J499,0)</f>
        <v>0</v>
      </c>
      <c r="BF499" s="157">
        <f>IF(N499="snížená",J499,0)</f>
        <v>0</v>
      </c>
      <c r="BG499" s="157">
        <f>IF(N499="zákl. přenesená",J499,0)</f>
        <v>0</v>
      </c>
      <c r="BH499" s="157">
        <f>IF(N499="sníž. přenesená",J499,0)</f>
        <v>0</v>
      </c>
      <c r="BI499" s="157">
        <f>IF(N499="nulová",J499,0)</f>
        <v>0</v>
      </c>
      <c r="BJ499" s="19" t="s">
        <v>77</v>
      </c>
      <c r="BK499" s="157">
        <f>ROUND(I499*H499,2)</f>
        <v>0</v>
      </c>
      <c r="BL499" s="19" t="s">
        <v>201</v>
      </c>
      <c r="BM499" s="156" t="s">
        <v>1338</v>
      </c>
    </row>
    <row r="500" spans="1:65" s="2" customFormat="1">
      <c r="A500" s="34"/>
      <c r="B500" s="35"/>
      <c r="C500" s="34"/>
      <c r="D500" s="158" t="s">
        <v>129</v>
      </c>
      <c r="E500" s="34"/>
      <c r="F500" s="159" t="s">
        <v>1337</v>
      </c>
      <c r="G500" s="34"/>
      <c r="H500" s="34"/>
      <c r="I500" s="160"/>
      <c r="J500" s="34"/>
      <c r="K500" s="34"/>
      <c r="L500" s="35"/>
      <c r="M500" s="161"/>
      <c r="N500" s="162"/>
      <c r="O500" s="55"/>
      <c r="P500" s="55"/>
      <c r="Q500" s="55"/>
      <c r="R500" s="55"/>
      <c r="S500" s="55"/>
      <c r="T500" s="56"/>
      <c r="U500" s="34"/>
      <c r="V500" s="34"/>
      <c r="W500" s="34"/>
      <c r="X500" s="34"/>
      <c r="Y500" s="34"/>
      <c r="Z500" s="34"/>
      <c r="AA500" s="34"/>
      <c r="AB500" s="34"/>
      <c r="AC500" s="34"/>
      <c r="AD500" s="34"/>
      <c r="AE500" s="34"/>
      <c r="AT500" s="19" t="s">
        <v>129</v>
      </c>
      <c r="AU500" s="19" t="s">
        <v>79</v>
      </c>
    </row>
    <row r="501" spans="1:65" s="14" customFormat="1">
      <c r="B501" s="177"/>
      <c r="D501" s="158" t="s">
        <v>249</v>
      </c>
      <c r="F501" s="179" t="s">
        <v>1339</v>
      </c>
      <c r="H501" s="180">
        <v>2.8000000000000001E-2</v>
      </c>
      <c r="I501" s="181"/>
      <c r="L501" s="177"/>
      <c r="M501" s="182"/>
      <c r="N501" s="183"/>
      <c r="O501" s="183"/>
      <c r="P501" s="183"/>
      <c r="Q501" s="183"/>
      <c r="R501" s="183"/>
      <c r="S501" s="183"/>
      <c r="T501" s="184"/>
      <c r="AT501" s="178" t="s">
        <v>249</v>
      </c>
      <c r="AU501" s="178" t="s">
        <v>79</v>
      </c>
      <c r="AV501" s="14" t="s">
        <v>79</v>
      </c>
      <c r="AW501" s="14" t="s">
        <v>4</v>
      </c>
      <c r="AX501" s="14" t="s">
        <v>77</v>
      </c>
      <c r="AY501" s="178" t="s">
        <v>121</v>
      </c>
    </row>
    <row r="502" spans="1:65" s="2" customFormat="1" ht="24.2" customHeight="1">
      <c r="A502" s="34"/>
      <c r="B502" s="144"/>
      <c r="C502" s="145" t="s">
        <v>1340</v>
      </c>
      <c r="D502" s="145" t="s">
        <v>123</v>
      </c>
      <c r="E502" s="146" t="s">
        <v>1341</v>
      </c>
      <c r="F502" s="147" t="s">
        <v>1342</v>
      </c>
      <c r="G502" s="148" t="s">
        <v>243</v>
      </c>
      <c r="H502" s="149">
        <v>167.154</v>
      </c>
      <c r="I502" s="150"/>
      <c r="J502" s="151">
        <f>ROUND(I502*H502,2)</f>
        <v>0</v>
      </c>
      <c r="K502" s="147" t="s">
        <v>244</v>
      </c>
      <c r="L502" s="35"/>
      <c r="M502" s="152" t="s">
        <v>3</v>
      </c>
      <c r="N502" s="153" t="s">
        <v>41</v>
      </c>
      <c r="O502" s="55"/>
      <c r="P502" s="154">
        <f>O502*H502</f>
        <v>0</v>
      </c>
      <c r="Q502" s="154">
        <v>0</v>
      </c>
      <c r="R502" s="154">
        <f>Q502*H502</f>
        <v>0</v>
      </c>
      <c r="S502" s="154">
        <v>0</v>
      </c>
      <c r="T502" s="155">
        <f>S502*H502</f>
        <v>0</v>
      </c>
      <c r="U502" s="34"/>
      <c r="V502" s="34"/>
      <c r="W502" s="34"/>
      <c r="X502" s="34"/>
      <c r="Y502" s="34"/>
      <c r="Z502" s="34"/>
      <c r="AA502" s="34"/>
      <c r="AB502" s="34"/>
      <c r="AC502" s="34"/>
      <c r="AD502" s="34"/>
      <c r="AE502" s="34"/>
      <c r="AR502" s="156" t="s">
        <v>201</v>
      </c>
      <c r="AT502" s="156" t="s">
        <v>123</v>
      </c>
      <c r="AU502" s="156" t="s">
        <v>79</v>
      </c>
      <c r="AY502" s="19" t="s">
        <v>121</v>
      </c>
      <c r="BE502" s="157">
        <f>IF(N502="základní",J502,0)</f>
        <v>0</v>
      </c>
      <c r="BF502" s="157">
        <f>IF(N502="snížená",J502,0)</f>
        <v>0</v>
      </c>
      <c r="BG502" s="157">
        <f>IF(N502="zákl. přenesená",J502,0)</f>
        <v>0</v>
      </c>
      <c r="BH502" s="157">
        <f>IF(N502="sníž. přenesená",J502,0)</f>
        <v>0</v>
      </c>
      <c r="BI502" s="157">
        <f>IF(N502="nulová",J502,0)</f>
        <v>0</v>
      </c>
      <c r="BJ502" s="19" t="s">
        <v>77</v>
      </c>
      <c r="BK502" s="157">
        <f>ROUND(I502*H502,2)</f>
        <v>0</v>
      </c>
      <c r="BL502" s="19" t="s">
        <v>201</v>
      </c>
      <c r="BM502" s="156" t="s">
        <v>1343</v>
      </c>
    </row>
    <row r="503" spans="1:65" s="2" customFormat="1" ht="19.5">
      <c r="A503" s="34"/>
      <c r="B503" s="35"/>
      <c r="C503" s="34"/>
      <c r="D503" s="158" t="s">
        <v>129</v>
      </c>
      <c r="E503" s="34"/>
      <c r="F503" s="159" t="s">
        <v>1344</v>
      </c>
      <c r="G503" s="34"/>
      <c r="H503" s="34"/>
      <c r="I503" s="160"/>
      <c r="J503" s="34"/>
      <c r="K503" s="34"/>
      <c r="L503" s="35"/>
      <c r="M503" s="161"/>
      <c r="N503" s="162"/>
      <c r="O503" s="55"/>
      <c r="P503" s="55"/>
      <c r="Q503" s="55"/>
      <c r="R503" s="55"/>
      <c r="S503" s="55"/>
      <c r="T503" s="56"/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T503" s="19" t="s">
        <v>129</v>
      </c>
      <c r="AU503" s="19" t="s">
        <v>79</v>
      </c>
    </row>
    <row r="504" spans="1:65" s="2" customFormat="1">
      <c r="A504" s="34"/>
      <c r="B504" s="35"/>
      <c r="C504" s="34"/>
      <c r="D504" s="168" t="s">
        <v>247</v>
      </c>
      <c r="E504" s="34"/>
      <c r="F504" s="169" t="s">
        <v>1345</v>
      </c>
      <c r="G504" s="34"/>
      <c r="H504" s="34"/>
      <c r="I504" s="160"/>
      <c r="J504" s="34"/>
      <c r="K504" s="34"/>
      <c r="L504" s="35"/>
      <c r="M504" s="161"/>
      <c r="N504" s="162"/>
      <c r="O504" s="55"/>
      <c r="P504" s="55"/>
      <c r="Q504" s="55"/>
      <c r="R504" s="55"/>
      <c r="S504" s="55"/>
      <c r="T504" s="56"/>
      <c r="U504" s="34"/>
      <c r="V504" s="34"/>
      <c r="W504" s="34"/>
      <c r="X504" s="34"/>
      <c r="Y504" s="34"/>
      <c r="Z504" s="34"/>
      <c r="AA504" s="34"/>
      <c r="AB504" s="34"/>
      <c r="AC504" s="34"/>
      <c r="AD504" s="34"/>
      <c r="AE504" s="34"/>
      <c r="AT504" s="19" t="s">
        <v>247</v>
      </c>
      <c r="AU504" s="19" t="s">
        <v>79</v>
      </c>
    </row>
    <row r="505" spans="1:65" s="13" customFormat="1">
      <c r="B505" s="170"/>
      <c r="D505" s="158" t="s">
        <v>249</v>
      </c>
      <c r="E505" s="171" t="s">
        <v>3</v>
      </c>
      <c r="F505" s="172" t="s">
        <v>1327</v>
      </c>
      <c r="H505" s="171" t="s">
        <v>3</v>
      </c>
      <c r="I505" s="173"/>
      <c r="L505" s="170"/>
      <c r="M505" s="174"/>
      <c r="N505" s="175"/>
      <c r="O505" s="175"/>
      <c r="P505" s="175"/>
      <c r="Q505" s="175"/>
      <c r="R505" s="175"/>
      <c r="S505" s="175"/>
      <c r="T505" s="176"/>
      <c r="AT505" s="171" t="s">
        <v>249</v>
      </c>
      <c r="AU505" s="171" t="s">
        <v>79</v>
      </c>
      <c r="AV505" s="13" t="s">
        <v>77</v>
      </c>
      <c r="AW505" s="13" t="s">
        <v>32</v>
      </c>
      <c r="AX505" s="13" t="s">
        <v>70</v>
      </c>
      <c r="AY505" s="171" t="s">
        <v>121</v>
      </c>
    </row>
    <row r="506" spans="1:65" s="13" customFormat="1">
      <c r="B506" s="170"/>
      <c r="D506" s="158" t="s">
        <v>249</v>
      </c>
      <c r="E506" s="171" t="s">
        <v>3</v>
      </c>
      <c r="F506" s="172" t="s">
        <v>1243</v>
      </c>
      <c r="H506" s="171" t="s">
        <v>3</v>
      </c>
      <c r="I506" s="173"/>
      <c r="L506" s="170"/>
      <c r="M506" s="174"/>
      <c r="N506" s="175"/>
      <c r="O506" s="175"/>
      <c r="P506" s="175"/>
      <c r="Q506" s="175"/>
      <c r="R506" s="175"/>
      <c r="S506" s="175"/>
      <c r="T506" s="176"/>
      <c r="AT506" s="171" t="s">
        <v>249</v>
      </c>
      <c r="AU506" s="171" t="s">
        <v>79</v>
      </c>
      <c r="AV506" s="13" t="s">
        <v>77</v>
      </c>
      <c r="AW506" s="13" t="s">
        <v>32</v>
      </c>
      <c r="AX506" s="13" t="s">
        <v>70</v>
      </c>
      <c r="AY506" s="171" t="s">
        <v>121</v>
      </c>
    </row>
    <row r="507" spans="1:65" s="14" customFormat="1">
      <c r="B507" s="177"/>
      <c r="D507" s="158" t="s">
        <v>249</v>
      </c>
      <c r="E507" s="178" t="s">
        <v>3</v>
      </c>
      <c r="F507" s="179" t="s">
        <v>1328</v>
      </c>
      <c r="H507" s="180">
        <v>49.02</v>
      </c>
      <c r="I507" s="181"/>
      <c r="L507" s="177"/>
      <c r="M507" s="182"/>
      <c r="N507" s="183"/>
      <c r="O507" s="183"/>
      <c r="P507" s="183"/>
      <c r="Q507" s="183"/>
      <c r="R507" s="183"/>
      <c r="S507" s="183"/>
      <c r="T507" s="184"/>
      <c r="AT507" s="178" t="s">
        <v>249</v>
      </c>
      <c r="AU507" s="178" t="s">
        <v>79</v>
      </c>
      <c r="AV507" s="14" t="s">
        <v>79</v>
      </c>
      <c r="AW507" s="14" t="s">
        <v>32</v>
      </c>
      <c r="AX507" s="14" t="s">
        <v>70</v>
      </c>
      <c r="AY507" s="178" t="s">
        <v>121</v>
      </c>
    </row>
    <row r="508" spans="1:65" s="13" customFormat="1">
      <c r="B508" s="170"/>
      <c r="D508" s="158" t="s">
        <v>249</v>
      </c>
      <c r="E508" s="171" t="s">
        <v>3</v>
      </c>
      <c r="F508" s="172" t="s">
        <v>1329</v>
      </c>
      <c r="H508" s="171" t="s">
        <v>3</v>
      </c>
      <c r="I508" s="173"/>
      <c r="L508" s="170"/>
      <c r="M508" s="174"/>
      <c r="N508" s="175"/>
      <c r="O508" s="175"/>
      <c r="P508" s="175"/>
      <c r="Q508" s="175"/>
      <c r="R508" s="175"/>
      <c r="S508" s="175"/>
      <c r="T508" s="176"/>
      <c r="AT508" s="171" t="s">
        <v>249</v>
      </c>
      <c r="AU508" s="171" t="s">
        <v>79</v>
      </c>
      <c r="AV508" s="13" t="s">
        <v>77</v>
      </c>
      <c r="AW508" s="13" t="s">
        <v>32</v>
      </c>
      <c r="AX508" s="13" t="s">
        <v>70</v>
      </c>
      <c r="AY508" s="171" t="s">
        <v>121</v>
      </c>
    </row>
    <row r="509" spans="1:65" s="13" customFormat="1">
      <c r="B509" s="170"/>
      <c r="D509" s="158" t="s">
        <v>249</v>
      </c>
      <c r="E509" s="171" t="s">
        <v>3</v>
      </c>
      <c r="F509" s="172" t="s">
        <v>1330</v>
      </c>
      <c r="H509" s="171" t="s">
        <v>3</v>
      </c>
      <c r="I509" s="173"/>
      <c r="L509" s="170"/>
      <c r="M509" s="174"/>
      <c r="N509" s="175"/>
      <c r="O509" s="175"/>
      <c r="P509" s="175"/>
      <c r="Q509" s="175"/>
      <c r="R509" s="175"/>
      <c r="S509" s="175"/>
      <c r="T509" s="176"/>
      <c r="AT509" s="171" t="s">
        <v>249</v>
      </c>
      <c r="AU509" s="171" t="s">
        <v>79</v>
      </c>
      <c r="AV509" s="13" t="s">
        <v>77</v>
      </c>
      <c r="AW509" s="13" t="s">
        <v>32</v>
      </c>
      <c r="AX509" s="13" t="s">
        <v>70</v>
      </c>
      <c r="AY509" s="171" t="s">
        <v>121</v>
      </c>
    </row>
    <row r="510" spans="1:65" s="14" customFormat="1">
      <c r="B510" s="177"/>
      <c r="D510" s="158" t="s">
        <v>249</v>
      </c>
      <c r="E510" s="178" t="s">
        <v>3</v>
      </c>
      <c r="F510" s="179" t="s">
        <v>1331</v>
      </c>
      <c r="H510" s="180">
        <v>10.1</v>
      </c>
      <c r="I510" s="181"/>
      <c r="L510" s="177"/>
      <c r="M510" s="182"/>
      <c r="N510" s="183"/>
      <c r="O510" s="183"/>
      <c r="P510" s="183"/>
      <c r="Q510" s="183"/>
      <c r="R510" s="183"/>
      <c r="S510" s="183"/>
      <c r="T510" s="184"/>
      <c r="AT510" s="178" t="s">
        <v>249</v>
      </c>
      <c r="AU510" s="178" t="s">
        <v>79</v>
      </c>
      <c r="AV510" s="14" t="s">
        <v>79</v>
      </c>
      <c r="AW510" s="14" t="s">
        <v>32</v>
      </c>
      <c r="AX510" s="14" t="s">
        <v>70</v>
      </c>
      <c r="AY510" s="178" t="s">
        <v>121</v>
      </c>
    </row>
    <row r="511" spans="1:65" s="13" customFormat="1">
      <c r="B511" s="170"/>
      <c r="D511" s="158" t="s">
        <v>249</v>
      </c>
      <c r="E511" s="171" t="s">
        <v>3</v>
      </c>
      <c r="F511" s="172" t="s">
        <v>1332</v>
      </c>
      <c r="H511" s="171" t="s">
        <v>3</v>
      </c>
      <c r="I511" s="173"/>
      <c r="L511" s="170"/>
      <c r="M511" s="174"/>
      <c r="N511" s="175"/>
      <c r="O511" s="175"/>
      <c r="P511" s="175"/>
      <c r="Q511" s="175"/>
      <c r="R511" s="175"/>
      <c r="S511" s="175"/>
      <c r="T511" s="176"/>
      <c r="AT511" s="171" t="s">
        <v>249</v>
      </c>
      <c r="AU511" s="171" t="s">
        <v>79</v>
      </c>
      <c r="AV511" s="13" t="s">
        <v>77</v>
      </c>
      <c r="AW511" s="13" t="s">
        <v>32</v>
      </c>
      <c r="AX511" s="13" t="s">
        <v>70</v>
      </c>
      <c r="AY511" s="171" t="s">
        <v>121</v>
      </c>
    </row>
    <row r="512" spans="1:65" s="13" customFormat="1">
      <c r="B512" s="170"/>
      <c r="D512" s="158" t="s">
        <v>249</v>
      </c>
      <c r="E512" s="171" t="s">
        <v>3</v>
      </c>
      <c r="F512" s="172" t="s">
        <v>1330</v>
      </c>
      <c r="H512" s="171" t="s">
        <v>3</v>
      </c>
      <c r="I512" s="173"/>
      <c r="L512" s="170"/>
      <c r="M512" s="174"/>
      <c r="N512" s="175"/>
      <c r="O512" s="175"/>
      <c r="P512" s="175"/>
      <c r="Q512" s="175"/>
      <c r="R512" s="175"/>
      <c r="S512" s="175"/>
      <c r="T512" s="176"/>
      <c r="AT512" s="171" t="s">
        <v>249</v>
      </c>
      <c r="AU512" s="171" t="s">
        <v>79</v>
      </c>
      <c r="AV512" s="13" t="s">
        <v>77</v>
      </c>
      <c r="AW512" s="13" t="s">
        <v>32</v>
      </c>
      <c r="AX512" s="13" t="s">
        <v>70</v>
      </c>
      <c r="AY512" s="171" t="s">
        <v>121</v>
      </c>
    </row>
    <row r="513" spans="1:65" s="14" customFormat="1">
      <c r="B513" s="177"/>
      <c r="D513" s="158" t="s">
        <v>249</v>
      </c>
      <c r="E513" s="178" t="s">
        <v>3</v>
      </c>
      <c r="F513" s="179" t="s">
        <v>1333</v>
      </c>
      <c r="H513" s="180">
        <v>20.2</v>
      </c>
      <c r="I513" s="181"/>
      <c r="L513" s="177"/>
      <c r="M513" s="182"/>
      <c r="N513" s="183"/>
      <c r="O513" s="183"/>
      <c r="P513" s="183"/>
      <c r="Q513" s="183"/>
      <c r="R513" s="183"/>
      <c r="S513" s="183"/>
      <c r="T513" s="184"/>
      <c r="AT513" s="178" t="s">
        <v>249</v>
      </c>
      <c r="AU513" s="178" t="s">
        <v>79</v>
      </c>
      <c r="AV513" s="14" t="s">
        <v>79</v>
      </c>
      <c r="AW513" s="14" t="s">
        <v>32</v>
      </c>
      <c r="AX513" s="14" t="s">
        <v>70</v>
      </c>
      <c r="AY513" s="178" t="s">
        <v>121</v>
      </c>
    </row>
    <row r="514" spans="1:65" s="13" customFormat="1">
      <c r="B514" s="170"/>
      <c r="D514" s="158" t="s">
        <v>249</v>
      </c>
      <c r="E514" s="171" t="s">
        <v>3</v>
      </c>
      <c r="F514" s="172" t="s">
        <v>1249</v>
      </c>
      <c r="H514" s="171" t="s">
        <v>3</v>
      </c>
      <c r="I514" s="173"/>
      <c r="L514" s="170"/>
      <c r="M514" s="174"/>
      <c r="N514" s="175"/>
      <c r="O514" s="175"/>
      <c r="P514" s="175"/>
      <c r="Q514" s="175"/>
      <c r="R514" s="175"/>
      <c r="S514" s="175"/>
      <c r="T514" s="176"/>
      <c r="AT514" s="171" t="s">
        <v>249</v>
      </c>
      <c r="AU514" s="171" t="s">
        <v>79</v>
      </c>
      <c r="AV514" s="13" t="s">
        <v>77</v>
      </c>
      <c r="AW514" s="13" t="s">
        <v>32</v>
      </c>
      <c r="AX514" s="13" t="s">
        <v>70</v>
      </c>
      <c r="AY514" s="171" t="s">
        <v>121</v>
      </c>
    </row>
    <row r="515" spans="1:65" s="14" customFormat="1">
      <c r="B515" s="177"/>
      <c r="D515" s="158" t="s">
        <v>249</v>
      </c>
      <c r="E515" s="178" t="s">
        <v>3</v>
      </c>
      <c r="F515" s="179" t="s">
        <v>1334</v>
      </c>
      <c r="H515" s="180">
        <v>4.2569999999999997</v>
      </c>
      <c r="I515" s="181"/>
      <c r="L515" s="177"/>
      <c r="M515" s="182"/>
      <c r="N515" s="183"/>
      <c r="O515" s="183"/>
      <c r="P515" s="183"/>
      <c r="Q515" s="183"/>
      <c r="R515" s="183"/>
      <c r="S515" s="183"/>
      <c r="T515" s="184"/>
      <c r="AT515" s="178" t="s">
        <v>249</v>
      </c>
      <c r="AU515" s="178" t="s">
        <v>79</v>
      </c>
      <c r="AV515" s="14" t="s">
        <v>79</v>
      </c>
      <c r="AW515" s="14" t="s">
        <v>32</v>
      </c>
      <c r="AX515" s="14" t="s">
        <v>70</v>
      </c>
      <c r="AY515" s="178" t="s">
        <v>121</v>
      </c>
    </row>
    <row r="516" spans="1:65" s="15" customFormat="1">
      <c r="B516" s="185"/>
      <c r="D516" s="158" t="s">
        <v>249</v>
      </c>
      <c r="E516" s="186" t="s">
        <v>3</v>
      </c>
      <c r="F516" s="187" t="s">
        <v>253</v>
      </c>
      <c r="H516" s="188">
        <v>83.577000000000012</v>
      </c>
      <c r="I516" s="189"/>
      <c r="L516" s="185"/>
      <c r="M516" s="190"/>
      <c r="N516" s="191"/>
      <c r="O516" s="191"/>
      <c r="P516" s="191"/>
      <c r="Q516" s="191"/>
      <c r="R516" s="191"/>
      <c r="S516" s="191"/>
      <c r="T516" s="192"/>
      <c r="AT516" s="186" t="s">
        <v>249</v>
      </c>
      <c r="AU516" s="186" t="s">
        <v>79</v>
      </c>
      <c r="AV516" s="15" t="s">
        <v>120</v>
      </c>
      <c r="AW516" s="15" t="s">
        <v>32</v>
      </c>
      <c r="AX516" s="15" t="s">
        <v>77</v>
      </c>
      <c r="AY516" s="186" t="s">
        <v>121</v>
      </c>
    </row>
    <row r="517" spans="1:65" s="14" customFormat="1">
      <c r="B517" s="177"/>
      <c r="D517" s="158" t="s">
        <v>249</v>
      </c>
      <c r="F517" s="179" t="s">
        <v>1346</v>
      </c>
      <c r="H517" s="180">
        <v>167.154</v>
      </c>
      <c r="I517" s="181"/>
      <c r="L517" s="177"/>
      <c r="M517" s="182"/>
      <c r="N517" s="183"/>
      <c r="O517" s="183"/>
      <c r="P517" s="183"/>
      <c r="Q517" s="183"/>
      <c r="R517" s="183"/>
      <c r="S517" s="183"/>
      <c r="T517" s="184"/>
      <c r="AT517" s="178" t="s">
        <v>249</v>
      </c>
      <c r="AU517" s="178" t="s">
        <v>79</v>
      </c>
      <c r="AV517" s="14" t="s">
        <v>79</v>
      </c>
      <c r="AW517" s="14" t="s">
        <v>4</v>
      </c>
      <c r="AX517" s="14" t="s">
        <v>77</v>
      </c>
      <c r="AY517" s="178" t="s">
        <v>121</v>
      </c>
    </row>
    <row r="518" spans="1:65" s="2" customFormat="1" ht="16.5" customHeight="1">
      <c r="A518" s="34"/>
      <c r="B518" s="144"/>
      <c r="C518" s="193" t="s">
        <v>1347</v>
      </c>
      <c r="D518" s="193" t="s">
        <v>496</v>
      </c>
      <c r="E518" s="194" t="s">
        <v>1348</v>
      </c>
      <c r="F518" s="195" t="s">
        <v>1349</v>
      </c>
      <c r="G518" s="196" t="s">
        <v>475</v>
      </c>
      <c r="H518" s="197">
        <v>3.4000000000000002E-2</v>
      </c>
      <c r="I518" s="198"/>
      <c r="J518" s="199">
        <f>ROUND(I518*H518,2)</f>
        <v>0</v>
      </c>
      <c r="K518" s="195" t="s">
        <v>244</v>
      </c>
      <c r="L518" s="200"/>
      <c r="M518" s="201" t="s">
        <v>3</v>
      </c>
      <c r="N518" s="202" t="s">
        <v>41</v>
      </c>
      <c r="O518" s="55"/>
      <c r="P518" s="154">
        <f>O518*H518</f>
        <v>0</v>
      </c>
      <c r="Q518" s="154">
        <v>1</v>
      </c>
      <c r="R518" s="154">
        <f>Q518*H518</f>
        <v>3.4000000000000002E-2</v>
      </c>
      <c r="S518" s="154">
        <v>0</v>
      </c>
      <c r="T518" s="155">
        <f>S518*H518</f>
        <v>0</v>
      </c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  <c r="AR518" s="156" t="s">
        <v>422</v>
      </c>
      <c r="AT518" s="156" t="s">
        <v>496</v>
      </c>
      <c r="AU518" s="156" t="s">
        <v>79</v>
      </c>
      <c r="AY518" s="19" t="s">
        <v>121</v>
      </c>
      <c r="BE518" s="157">
        <f>IF(N518="základní",J518,0)</f>
        <v>0</v>
      </c>
      <c r="BF518" s="157">
        <f>IF(N518="snížená",J518,0)</f>
        <v>0</v>
      </c>
      <c r="BG518" s="157">
        <f>IF(N518="zákl. přenesená",J518,0)</f>
        <v>0</v>
      </c>
      <c r="BH518" s="157">
        <f>IF(N518="sníž. přenesená",J518,0)</f>
        <v>0</v>
      </c>
      <c r="BI518" s="157">
        <f>IF(N518="nulová",J518,0)</f>
        <v>0</v>
      </c>
      <c r="BJ518" s="19" t="s">
        <v>77</v>
      </c>
      <c r="BK518" s="157">
        <f>ROUND(I518*H518,2)</f>
        <v>0</v>
      </c>
      <c r="BL518" s="19" t="s">
        <v>201</v>
      </c>
      <c r="BM518" s="156" t="s">
        <v>1350</v>
      </c>
    </row>
    <row r="519" spans="1:65" s="2" customFormat="1">
      <c r="A519" s="34"/>
      <c r="B519" s="35"/>
      <c r="C519" s="34"/>
      <c r="D519" s="158" t="s">
        <v>129</v>
      </c>
      <c r="E519" s="34"/>
      <c r="F519" s="159" t="s">
        <v>1349</v>
      </c>
      <c r="G519" s="34"/>
      <c r="H519" s="34"/>
      <c r="I519" s="160"/>
      <c r="J519" s="34"/>
      <c r="K519" s="34"/>
      <c r="L519" s="35"/>
      <c r="M519" s="161"/>
      <c r="N519" s="162"/>
      <c r="O519" s="55"/>
      <c r="P519" s="55"/>
      <c r="Q519" s="55"/>
      <c r="R519" s="55"/>
      <c r="S519" s="55"/>
      <c r="T519" s="56"/>
      <c r="U519" s="34"/>
      <c r="V519" s="34"/>
      <c r="W519" s="34"/>
      <c r="X519" s="34"/>
      <c r="Y519" s="34"/>
      <c r="Z519" s="34"/>
      <c r="AA519" s="34"/>
      <c r="AB519" s="34"/>
      <c r="AC519" s="34"/>
      <c r="AD519" s="34"/>
      <c r="AE519" s="34"/>
      <c r="AT519" s="19" t="s">
        <v>129</v>
      </c>
      <c r="AU519" s="19" t="s">
        <v>79</v>
      </c>
    </row>
    <row r="520" spans="1:65" s="14" customFormat="1">
      <c r="B520" s="177"/>
      <c r="D520" s="158" t="s">
        <v>249</v>
      </c>
      <c r="F520" s="179" t="s">
        <v>1351</v>
      </c>
      <c r="H520" s="180">
        <v>3.4000000000000002E-2</v>
      </c>
      <c r="I520" s="181"/>
      <c r="L520" s="177"/>
      <c r="M520" s="182"/>
      <c r="N520" s="183"/>
      <c r="O520" s="183"/>
      <c r="P520" s="183"/>
      <c r="Q520" s="183"/>
      <c r="R520" s="183"/>
      <c r="S520" s="183"/>
      <c r="T520" s="184"/>
      <c r="AT520" s="178" t="s">
        <v>249</v>
      </c>
      <c r="AU520" s="178" t="s">
        <v>79</v>
      </c>
      <c r="AV520" s="14" t="s">
        <v>79</v>
      </c>
      <c r="AW520" s="14" t="s">
        <v>4</v>
      </c>
      <c r="AX520" s="14" t="s">
        <v>77</v>
      </c>
      <c r="AY520" s="178" t="s">
        <v>121</v>
      </c>
    </row>
    <row r="521" spans="1:65" s="2" customFormat="1" ht="33" customHeight="1">
      <c r="A521" s="34"/>
      <c r="B521" s="144"/>
      <c r="C521" s="145" t="s">
        <v>1352</v>
      </c>
      <c r="D521" s="145" t="s">
        <v>123</v>
      </c>
      <c r="E521" s="146" t="s">
        <v>1353</v>
      </c>
      <c r="F521" s="147" t="s">
        <v>1354</v>
      </c>
      <c r="G521" s="148" t="s">
        <v>243</v>
      </c>
      <c r="H521" s="149">
        <v>33.6</v>
      </c>
      <c r="I521" s="150"/>
      <c r="J521" s="151">
        <f>ROUND(I521*H521,2)</f>
        <v>0</v>
      </c>
      <c r="K521" s="147" t="s">
        <v>244</v>
      </c>
      <c r="L521" s="35"/>
      <c r="M521" s="152" t="s">
        <v>3</v>
      </c>
      <c r="N521" s="153" t="s">
        <v>41</v>
      </c>
      <c r="O521" s="55"/>
      <c r="P521" s="154">
        <f>O521*H521</f>
        <v>0</v>
      </c>
      <c r="Q521" s="154">
        <v>0</v>
      </c>
      <c r="R521" s="154">
        <f>Q521*H521</f>
        <v>0</v>
      </c>
      <c r="S521" s="154">
        <v>0</v>
      </c>
      <c r="T521" s="155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56" t="s">
        <v>201</v>
      </c>
      <c r="AT521" s="156" t="s">
        <v>123</v>
      </c>
      <c r="AU521" s="156" t="s">
        <v>79</v>
      </c>
      <c r="AY521" s="19" t="s">
        <v>121</v>
      </c>
      <c r="BE521" s="157">
        <f>IF(N521="základní",J521,0)</f>
        <v>0</v>
      </c>
      <c r="BF521" s="157">
        <f>IF(N521="snížená",J521,0)</f>
        <v>0</v>
      </c>
      <c r="BG521" s="157">
        <f>IF(N521="zákl. přenesená",J521,0)</f>
        <v>0</v>
      </c>
      <c r="BH521" s="157">
        <f>IF(N521="sníž. přenesená",J521,0)</f>
        <v>0</v>
      </c>
      <c r="BI521" s="157">
        <f>IF(N521="nulová",J521,0)</f>
        <v>0</v>
      </c>
      <c r="BJ521" s="19" t="s">
        <v>77</v>
      </c>
      <c r="BK521" s="157">
        <f>ROUND(I521*H521,2)</f>
        <v>0</v>
      </c>
      <c r="BL521" s="19" t="s">
        <v>201</v>
      </c>
      <c r="BM521" s="156" t="s">
        <v>1355</v>
      </c>
    </row>
    <row r="522" spans="1:65" s="2" customFormat="1" ht="29.25">
      <c r="A522" s="34"/>
      <c r="B522" s="35"/>
      <c r="C522" s="34"/>
      <c r="D522" s="158" t="s">
        <v>129</v>
      </c>
      <c r="E522" s="34"/>
      <c r="F522" s="159" t="s">
        <v>1356</v>
      </c>
      <c r="G522" s="34"/>
      <c r="H522" s="34"/>
      <c r="I522" s="160"/>
      <c r="J522" s="34"/>
      <c r="K522" s="34"/>
      <c r="L522" s="35"/>
      <c r="M522" s="161"/>
      <c r="N522" s="162"/>
      <c r="O522" s="55"/>
      <c r="P522" s="55"/>
      <c r="Q522" s="55"/>
      <c r="R522" s="55"/>
      <c r="S522" s="55"/>
      <c r="T522" s="56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9" t="s">
        <v>129</v>
      </c>
      <c r="AU522" s="19" t="s">
        <v>79</v>
      </c>
    </row>
    <row r="523" spans="1:65" s="2" customFormat="1">
      <c r="A523" s="34"/>
      <c r="B523" s="35"/>
      <c r="C523" s="34"/>
      <c r="D523" s="168" t="s">
        <v>247</v>
      </c>
      <c r="E523" s="34"/>
      <c r="F523" s="169" t="s">
        <v>1357</v>
      </c>
      <c r="G523" s="34"/>
      <c r="H523" s="34"/>
      <c r="I523" s="160"/>
      <c r="J523" s="34"/>
      <c r="K523" s="34"/>
      <c r="L523" s="35"/>
      <c r="M523" s="161"/>
      <c r="N523" s="162"/>
      <c r="O523" s="55"/>
      <c r="P523" s="55"/>
      <c r="Q523" s="55"/>
      <c r="R523" s="55"/>
      <c r="S523" s="55"/>
      <c r="T523" s="56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9" t="s">
        <v>247</v>
      </c>
      <c r="AU523" s="19" t="s">
        <v>79</v>
      </c>
    </row>
    <row r="524" spans="1:65" s="13" customFormat="1">
      <c r="B524" s="170"/>
      <c r="D524" s="158" t="s">
        <v>249</v>
      </c>
      <c r="E524" s="171" t="s">
        <v>3</v>
      </c>
      <c r="F524" s="172" t="s">
        <v>1358</v>
      </c>
      <c r="H524" s="171" t="s">
        <v>3</v>
      </c>
      <c r="I524" s="173"/>
      <c r="L524" s="170"/>
      <c r="M524" s="174"/>
      <c r="N524" s="175"/>
      <c r="O524" s="175"/>
      <c r="P524" s="175"/>
      <c r="Q524" s="175"/>
      <c r="R524" s="175"/>
      <c r="S524" s="175"/>
      <c r="T524" s="176"/>
      <c r="AT524" s="171" t="s">
        <v>249</v>
      </c>
      <c r="AU524" s="171" t="s">
        <v>79</v>
      </c>
      <c r="AV524" s="13" t="s">
        <v>77</v>
      </c>
      <c r="AW524" s="13" t="s">
        <v>32</v>
      </c>
      <c r="AX524" s="13" t="s">
        <v>70</v>
      </c>
      <c r="AY524" s="171" t="s">
        <v>121</v>
      </c>
    </row>
    <row r="525" spans="1:65" s="14" customFormat="1">
      <c r="B525" s="177"/>
      <c r="D525" s="158" t="s">
        <v>249</v>
      </c>
      <c r="E525" s="178" t="s">
        <v>3</v>
      </c>
      <c r="F525" s="179" t="s">
        <v>1359</v>
      </c>
      <c r="H525" s="180">
        <v>33.6</v>
      </c>
      <c r="I525" s="181"/>
      <c r="L525" s="177"/>
      <c r="M525" s="182"/>
      <c r="N525" s="183"/>
      <c r="O525" s="183"/>
      <c r="P525" s="183"/>
      <c r="Q525" s="183"/>
      <c r="R525" s="183"/>
      <c r="S525" s="183"/>
      <c r="T525" s="184"/>
      <c r="AT525" s="178" t="s">
        <v>249</v>
      </c>
      <c r="AU525" s="178" t="s">
        <v>79</v>
      </c>
      <c r="AV525" s="14" t="s">
        <v>79</v>
      </c>
      <c r="AW525" s="14" t="s">
        <v>32</v>
      </c>
      <c r="AX525" s="14" t="s">
        <v>77</v>
      </c>
      <c r="AY525" s="178" t="s">
        <v>121</v>
      </c>
    </row>
    <row r="526" spans="1:65" s="2" customFormat="1" ht="24.2" customHeight="1">
      <c r="A526" s="34"/>
      <c r="B526" s="144"/>
      <c r="C526" s="193" t="s">
        <v>1360</v>
      </c>
      <c r="D526" s="193" t="s">
        <v>496</v>
      </c>
      <c r="E526" s="194" t="s">
        <v>1361</v>
      </c>
      <c r="F526" s="195" t="s">
        <v>1362</v>
      </c>
      <c r="G526" s="196" t="s">
        <v>243</v>
      </c>
      <c r="H526" s="197">
        <v>39.161000000000001</v>
      </c>
      <c r="I526" s="198"/>
      <c r="J526" s="199">
        <f>ROUND(I526*H526,2)</f>
        <v>0</v>
      </c>
      <c r="K526" s="195" t="s">
        <v>244</v>
      </c>
      <c r="L526" s="200"/>
      <c r="M526" s="201" t="s">
        <v>3</v>
      </c>
      <c r="N526" s="202" t="s">
        <v>41</v>
      </c>
      <c r="O526" s="55"/>
      <c r="P526" s="154">
        <f>O526*H526</f>
        <v>0</v>
      </c>
      <c r="Q526" s="154">
        <v>1.42E-3</v>
      </c>
      <c r="R526" s="154">
        <f>Q526*H526</f>
        <v>5.5608620000000004E-2</v>
      </c>
      <c r="S526" s="154">
        <v>0</v>
      </c>
      <c r="T526" s="155">
        <f>S526*H526</f>
        <v>0</v>
      </c>
      <c r="U526" s="34"/>
      <c r="V526" s="34"/>
      <c r="W526" s="34"/>
      <c r="X526" s="34"/>
      <c r="Y526" s="34"/>
      <c r="Z526" s="34"/>
      <c r="AA526" s="34"/>
      <c r="AB526" s="34"/>
      <c r="AC526" s="34"/>
      <c r="AD526" s="34"/>
      <c r="AE526" s="34"/>
      <c r="AR526" s="156" t="s">
        <v>422</v>
      </c>
      <c r="AT526" s="156" t="s">
        <v>496</v>
      </c>
      <c r="AU526" s="156" t="s">
        <v>79</v>
      </c>
      <c r="AY526" s="19" t="s">
        <v>121</v>
      </c>
      <c r="BE526" s="157">
        <f>IF(N526="základní",J526,0)</f>
        <v>0</v>
      </c>
      <c r="BF526" s="157">
        <f>IF(N526="snížená",J526,0)</f>
        <v>0</v>
      </c>
      <c r="BG526" s="157">
        <f>IF(N526="zákl. přenesená",J526,0)</f>
        <v>0</v>
      </c>
      <c r="BH526" s="157">
        <f>IF(N526="sníž. přenesená",J526,0)</f>
        <v>0</v>
      </c>
      <c r="BI526" s="157">
        <f>IF(N526="nulová",J526,0)</f>
        <v>0</v>
      </c>
      <c r="BJ526" s="19" t="s">
        <v>77</v>
      </c>
      <c r="BK526" s="157">
        <f>ROUND(I526*H526,2)</f>
        <v>0</v>
      </c>
      <c r="BL526" s="19" t="s">
        <v>201</v>
      </c>
      <c r="BM526" s="156" t="s">
        <v>1363</v>
      </c>
    </row>
    <row r="527" spans="1:65" s="2" customFormat="1" ht="19.5">
      <c r="A527" s="34"/>
      <c r="B527" s="35"/>
      <c r="C527" s="34"/>
      <c r="D527" s="158" t="s">
        <v>129</v>
      </c>
      <c r="E527" s="34"/>
      <c r="F527" s="159" t="s">
        <v>1362</v>
      </c>
      <c r="G527" s="34"/>
      <c r="H527" s="34"/>
      <c r="I527" s="160"/>
      <c r="J527" s="34"/>
      <c r="K527" s="34"/>
      <c r="L527" s="35"/>
      <c r="M527" s="161"/>
      <c r="N527" s="162"/>
      <c r="O527" s="55"/>
      <c r="P527" s="55"/>
      <c r="Q527" s="55"/>
      <c r="R527" s="55"/>
      <c r="S527" s="55"/>
      <c r="T527" s="56"/>
      <c r="U527" s="34"/>
      <c r="V527" s="34"/>
      <c r="W527" s="34"/>
      <c r="X527" s="34"/>
      <c r="Y527" s="34"/>
      <c r="Z527" s="34"/>
      <c r="AA527" s="34"/>
      <c r="AB527" s="34"/>
      <c r="AC527" s="34"/>
      <c r="AD527" s="34"/>
      <c r="AE527" s="34"/>
      <c r="AT527" s="19" t="s">
        <v>129</v>
      </c>
      <c r="AU527" s="19" t="s">
        <v>79</v>
      </c>
    </row>
    <row r="528" spans="1:65" s="14" customFormat="1">
      <c r="B528" s="177"/>
      <c r="D528" s="158" t="s">
        <v>249</v>
      </c>
      <c r="F528" s="179" t="s">
        <v>1364</v>
      </c>
      <c r="H528" s="180">
        <v>39.161000000000001</v>
      </c>
      <c r="I528" s="181"/>
      <c r="L528" s="177"/>
      <c r="M528" s="182"/>
      <c r="N528" s="183"/>
      <c r="O528" s="183"/>
      <c r="P528" s="183"/>
      <c r="Q528" s="183"/>
      <c r="R528" s="183"/>
      <c r="S528" s="183"/>
      <c r="T528" s="184"/>
      <c r="AT528" s="178" t="s">
        <v>249</v>
      </c>
      <c r="AU528" s="178" t="s">
        <v>79</v>
      </c>
      <c r="AV528" s="14" t="s">
        <v>79</v>
      </c>
      <c r="AW528" s="14" t="s">
        <v>4</v>
      </c>
      <c r="AX528" s="14" t="s">
        <v>77</v>
      </c>
      <c r="AY528" s="178" t="s">
        <v>121</v>
      </c>
    </row>
    <row r="529" spans="1:65" s="2" customFormat="1" ht="37.9" customHeight="1">
      <c r="A529" s="34"/>
      <c r="B529" s="144"/>
      <c r="C529" s="145" t="s">
        <v>1365</v>
      </c>
      <c r="D529" s="145" t="s">
        <v>123</v>
      </c>
      <c r="E529" s="146" t="s">
        <v>1366</v>
      </c>
      <c r="F529" s="147" t="s">
        <v>1367</v>
      </c>
      <c r="G529" s="148" t="s">
        <v>1368</v>
      </c>
      <c r="H529" s="209"/>
      <c r="I529" s="150"/>
      <c r="J529" s="151">
        <f>ROUND(I529*H529,2)</f>
        <v>0</v>
      </c>
      <c r="K529" s="147" t="s">
        <v>244</v>
      </c>
      <c r="L529" s="35"/>
      <c r="M529" s="152" t="s">
        <v>3</v>
      </c>
      <c r="N529" s="153" t="s">
        <v>41</v>
      </c>
      <c r="O529" s="55"/>
      <c r="P529" s="154">
        <f>O529*H529</f>
        <v>0</v>
      </c>
      <c r="Q529" s="154">
        <v>0</v>
      </c>
      <c r="R529" s="154">
        <f>Q529*H529</f>
        <v>0</v>
      </c>
      <c r="S529" s="154">
        <v>0</v>
      </c>
      <c r="T529" s="155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56" t="s">
        <v>201</v>
      </c>
      <c r="AT529" s="156" t="s">
        <v>123</v>
      </c>
      <c r="AU529" s="156" t="s">
        <v>79</v>
      </c>
      <c r="AY529" s="19" t="s">
        <v>121</v>
      </c>
      <c r="BE529" s="157">
        <f>IF(N529="základní",J529,0)</f>
        <v>0</v>
      </c>
      <c r="BF529" s="157">
        <f>IF(N529="snížená",J529,0)</f>
        <v>0</v>
      </c>
      <c r="BG529" s="157">
        <f>IF(N529="zákl. přenesená",J529,0)</f>
        <v>0</v>
      </c>
      <c r="BH529" s="157">
        <f>IF(N529="sníž. přenesená",J529,0)</f>
        <v>0</v>
      </c>
      <c r="BI529" s="157">
        <f>IF(N529="nulová",J529,0)</f>
        <v>0</v>
      </c>
      <c r="BJ529" s="19" t="s">
        <v>77</v>
      </c>
      <c r="BK529" s="157">
        <f>ROUND(I529*H529,2)</f>
        <v>0</v>
      </c>
      <c r="BL529" s="19" t="s">
        <v>201</v>
      </c>
      <c r="BM529" s="156" t="s">
        <v>1369</v>
      </c>
    </row>
    <row r="530" spans="1:65" s="2" customFormat="1" ht="29.25">
      <c r="A530" s="34"/>
      <c r="B530" s="35"/>
      <c r="C530" s="34"/>
      <c r="D530" s="158" t="s">
        <v>129</v>
      </c>
      <c r="E530" s="34"/>
      <c r="F530" s="159" t="s">
        <v>1370</v>
      </c>
      <c r="G530" s="34"/>
      <c r="H530" s="34"/>
      <c r="I530" s="160"/>
      <c r="J530" s="34"/>
      <c r="K530" s="34"/>
      <c r="L530" s="35"/>
      <c r="M530" s="161"/>
      <c r="N530" s="162"/>
      <c r="O530" s="55"/>
      <c r="P530" s="55"/>
      <c r="Q530" s="55"/>
      <c r="R530" s="55"/>
      <c r="S530" s="55"/>
      <c r="T530" s="56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9" t="s">
        <v>129</v>
      </c>
      <c r="AU530" s="19" t="s">
        <v>79</v>
      </c>
    </row>
    <row r="531" spans="1:65" s="2" customFormat="1">
      <c r="A531" s="34"/>
      <c r="B531" s="35"/>
      <c r="C531" s="34"/>
      <c r="D531" s="168" t="s">
        <v>247</v>
      </c>
      <c r="E531" s="34"/>
      <c r="F531" s="169" t="s">
        <v>1371</v>
      </c>
      <c r="G531" s="34"/>
      <c r="H531" s="34"/>
      <c r="I531" s="160"/>
      <c r="J531" s="34"/>
      <c r="K531" s="34"/>
      <c r="L531" s="35"/>
      <c r="M531" s="161"/>
      <c r="N531" s="162"/>
      <c r="O531" s="55"/>
      <c r="P531" s="55"/>
      <c r="Q531" s="55"/>
      <c r="R531" s="55"/>
      <c r="S531" s="55"/>
      <c r="T531" s="56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9" t="s">
        <v>247</v>
      </c>
      <c r="AU531" s="19" t="s">
        <v>79</v>
      </c>
    </row>
    <row r="532" spans="1:65" s="12" customFormat="1" ht="22.9" customHeight="1">
      <c r="B532" s="131"/>
      <c r="D532" s="132" t="s">
        <v>69</v>
      </c>
      <c r="E532" s="142" t="s">
        <v>1372</v>
      </c>
      <c r="F532" s="142" t="s">
        <v>1373</v>
      </c>
      <c r="I532" s="134"/>
      <c r="J532" s="143">
        <f>BK532</f>
        <v>0</v>
      </c>
      <c r="L532" s="131"/>
      <c r="M532" s="136"/>
      <c r="N532" s="137"/>
      <c r="O532" s="137"/>
      <c r="P532" s="138">
        <f>SUM(P533:P543)</f>
        <v>0</v>
      </c>
      <c r="Q532" s="137"/>
      <c r="R532" s="138">
        <f>SUM(R533:R543)</f>
        <v>2.2399999999999998E-3</v>
      </c>
      <c r="S532" s="137"/>
      <c r="T532" s="139">
        <f>SUM(T533:T543)</f>
        <v>0</v>
      </c>
      <c r="AR532" s="132" t="s">
        <v>79</v>
      </c>
      <c r="AT532" s="140" t="s">
        <v>69</v>
      </c>
      <c r="AU532" s="140" t="s">
        <v>77</v>
      </c>
      <c r="AY532" s="132" t="s">
        <v>121</v>
      </c>
      <c r="BK532" s="141">
        <f>SUM(BK533:BK543)</f>
        <v>0</v>
      </c>
    </row>
    <row r="533" spans="1:65" s="2" customFormat="1" ht="24.2" customHeight="1">
      <c r="A533" s="34"/>
      <c r="B533" s="144"/>
      <c r="C533" s="145" t="s">
        <v>1374</v>
      </c>
      <c r="D533" s="145" t="s">
        <v>123</v>
      </c>
      <c r="E533" s="146" t="s">
        <v>1375</v>
      </c>
      <c r="F533" s="147" t="s">
        <v>1376</v>
      </c>
      <c r="G533" s="148" t="s">
        <v>644</v>
      </c>
      <c r="H533" s="149">
        <v>5.6</v>
      </c>
      <c r="I533" s="150"/>
      <c r="J533" s="151">
        <f>ROUND(I533*H533,2)</f>
        <v>0</v>
      </c>
      <c r="K533" s="147" t="s">
        <v>244</v>
      </c>
      <c r="L533" s="35"/>
      <c r="M533" s="152" t="s">
        <v>3</v>
      </c>
      <c r="N533" s="153" t="s">
        <v>41</v>
      </c>
      <c r="O533" s="55"/>
      <c r="P533" s="154">
        <f>O533*H533</f>
        <v>0</v>
      </c>
      <c r="Q533" s="154">
        <v>4.0000000000000002E-4</v>
      </c>
      <c r="R533" s="154">
        <f>Q533*H533</f>
        <v>2.2399999999999998E-3</v>
      </c>
      <c r="S533" s="154">
        <v>0</v>
      </c>
      <c r="T533" s="155">
        <f>S533*H533</f>
        <v>0</v>
      </c>
      <c r="U533" s="34"/>
      <c r="V533" s="34"/>
      <c r="W533" s="34"/>
      <c r="X533" s="34"/>
      <c r="Y533" s="34"/>
      <c r="Z533" s="34"/>
      <c r="AA533" s="34"/>
      <c r="AB533" s="34"/>
      <c r="AC533" s="34"/>
      <c r="AD533" s="34"/>
      <c r="AE533" s="34"/>
      <c r="AR533" s="156" t="s">
        <v>201</v>
      </c>
      <c r="AT533" s="156" t="s">
        <v>123</v>
      </c>
      <c r="AU533" s="156" t="s">
        <v>79</v>
      </c>
      <c r="AY533" s="19" t="s">
        <v>121</v>
      </c>
      <c r="BE533" s="157">
        <f>IF(N533="základní",J533,0)</f>
        <v>0</v>
      </c>
      <c r="BF533" s="157">
        <f>IF(N533="snížená",J533,0)</f>
        <v>0</v>
      </c>
      <c r="BG533" s="157">
        <f>IF(N533="zákl. přenesená",J533,0)</f>
        <v>0</v>
      </c>
      <c r="BH533" s="157">
        <f>IF(N533="sníž. přenesená",J533,0)</f>
        <v>0</v>
      </c>
      <c r="BI533" s="157">
        <f>IF(N533="nulová",J533,0)</f>
        <v>0</v>
      </c>
      <c r="BJ533" s="19" t="s">
        <v>77</v>
      </c>
      <c r="BK533" s="157">
        <f>ROUND(I533*H533,2)</f>
        <v>0</v>
      </c>
      <c r="BL533" s="19" t="s">
        <v>201</v>
      </c>
      <c r="BM533" s="156" t="s">
        <v>1377</v>
      </c>
    </row>
    <row r="534" spans="1:65" s="2" customFormat="1" ht="19.5">
      <c r="A534" s="34"/>
      <c r="B534" s="35"/>
      <c r="C534" s="34"/>
      <c r="D534" s="158" t="s">
        <v>129</v>
      </c>
      <c r="E534" s="34"/>
      <c r="F534" s="159" t="s">
        <v>1378</v>
      </c>
      <c r="G534" s="34"/>
      <c r="H534" s="34"/>
      <c r="I534" s="160"/>
      <c r="J534" s="34"/>
      <c r="K534" s="34"/>
      <c r="L534" s="35"/>
      <c r="M534" s="161"/>
      <c r="N534" s="162"/>
      <c r="O534" s="55"/>
      <c r="P534" s="55"/>
      <c r="Q534" s="55"/>
      <c r="R534" s="55"/>
      <c r="S534" s="55"/>
      <c r="T534" s="56"/>
      <c r="U534" s="34"/>
      <c r="V534" s="34"/>
      <c r="W534" s="34"/>
      <c r="X534" s="34"/>
      <c r="Y534" s="34"/>
      <c r="Z534" s="34"/>
      <c r="AA534" s="34"/>
      <c r="AB534" s="34"/>
      <c r="AC534" s="34"/>
      <c r="AD534" s="34"/>
      <c r="AE534" s="34"/>
      <c r="AT534" s="19" t="s">
        <v>129</v>
      </c>
      <c r="AU534" s="19" t="s">
        <v>79</v>
      </c>
    </row>
    <row r="535" spans="1:65" s="2" customFormat="1">
      <c r="A535" s="34"/>
      <c r="B535" s="35"/>
      <c r="C535" s="34"/>
      <c r="D535" s="168" t="s">
        <v>247</v>
      </c>
      <c r="E535" s="34"/>
      <c r="F535" s="169" t="s">
        <v>1379</v>
      </c>
      <c r="G535" s="34"/>
      <c r="H535" s="34"/>
      <c r="I535" s="160"/>
      <c r="J535" s="34"/>
      <c r="K535" s="34"/>
      <c r="L535" s="35"/>
      <c r="M535" s="161"/>
      <c r="N535" s="162"/>
      <c r="O535" s="55"/>
      <c r="P535" s="55"/>
      <c r="Q535" s="55"/>
      <c r="R535" s="55"/>
      <c r="S535" s="55"/>
      <c r="T535" s="56"/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T535" s="19" t="s">
        <v>247</v>
      </c>
      <c r="AU535" s="19" t="s">
        <v>79</v>
      </c>
    </row>
    <row r="536" spans="1:65" s="2" customFormat="1" ht="39">
      <c r="A536" s="34"/>
      <c r="B536" s="35"/>
      <c r="C536" s="34"/>
      <c r="D536" s="158" t="s">
        <v>131</v>
      </c>
      <c r="E536" s="34"/>
      <c r="F536" s="163" t="s">
        <v>1380</v>
      </c>
      <c r="G536" s="34"/>
      <c r="H536" s="34"/>
      <c r="I536" s="160"/>
      <c r="J536" s="34"/>
      <c r="K536" s="34"/>
      <c r="L536" s="35"/>
      <c r="M536" s="161"/>
      <c r="N536" s="162"/>
      <c r="O536" s="55"/>
      <c r="P536" s="55"/>
      <c r="Q536" s="55"/>
      <c r="R536" s="55"/>
      <c r="S536" s="55"/>
      <c r="T536" s="56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9" t="s">
        <v>131</v>
      </c>
      <c r="AU536" s="19" t="s">
        <v>79</v>
      </c>
    </row>
    <row r="537" spans="1:65" s="13" customFormat="1" ht="22.5">
      <c r="B537" s="170"/>
      <c r="D537" s="158" t="s">
        <v>249</v>
      </c>
      <c r="E537" s="171" t="s">
        <v>3</v>
      </c>
      <c r="F537" s="172" t="s">
        <v>1381</v>
      </c>
      <c r="H537" s="171" t="s">
        <v>3</v>
      </c>
      <c r="I537" s="173"/>
      <c r="L537" s="170"/>
      <c r="M537" s="174"/>
      <c r="N537" s="175"/>
      <c r="O537" s="175"/>
      <c r="P537" s="175"/>
      <c r="Q537" s="175"/>
      <c r="R537" s="175"/>
      <c r="S537" s="175"/>
      <c r="T537" s="176"/>
      <c r="AT537" s="171" t="s">
        <v>249</v>
      </c>
      <c r="AU537" s="171" t="s">
        <v>79</v>
      </c>
      <c r="AV537" s="13" t="s">
        <v>77</v>
      </c>
      <c r="AW537" s="13" t="s">
        <v>32</v>
      </c>
      <c r="AX537" s="13" t="s">
        <v>70</v>
      </c>
      <c r="AY537" s="171" t="s">
        <v>121</v>
      </c>
    </row>
    <row r="538" spans="1:65" s="14" customFormat="1">
      <c r="B538" s="177"/>
      <c r="D538" s="158" t="s">
        <v>249</v>
      </c>
      <c r="E538" s="178" t="s">
        <v>3</v>
      </c>
      <c r="F538" s="179" t="s">
        <v>1382</v>
      </c>
      <c r="H538" s="180">
        <v>5.6</v>
      </c>
      <c r="I538" s="181"/>
      <c r="L538" s="177"/>
      <c r="M538" s="182"/>
      <c r="N538" s="183"/>
      <c r="O538" s="183"/>
      <c r="P538" s="183"/>
      <c r="Q538" s="183"/>
      <c r="R538" s="183"/>
      <c r="S538" s="183"/>
      <c r="T538" s="184"/>
      <c r="AT538" s="178" t="s">
        <v>249</v>
      </c>
      <c r="AU538" s="178" t="s">
        <v>79</v>
      </c>
      <c r="AV538" s="14" t="s">
        <v>79</v>
      </c>
      <c r="AW538" s="14" t="s">
        <v>32</v>
      </c>
      <c r="AX538" s="14" t="s">
        <v>77</v>
      </c>
      <c r="AY538" s="178" t="s">
        <v>121</v>
      </c>
    </row>
    <row r="539" spans="1:65" s="2" customFormat="1" ht="16.5" customHeight="1">
      <c r="A539" s="34"/>
      <c r="B539" s="144"/>
      <c r="C539" s="193" t="s">
        <v>1383</v>
      </c>
      <c r="D539" s="193" t="s">
        <v>496</v>
      </c>
      <c r="E539" s="194" t="s">
        <v>1384</v>
      </c>
      <c r="F539" s="195" t="s">
        <v>3</v>
      </c>
      <c r="G539" s="196" t="s">
        <v>644</v>
      </c>
      <c r="H539" s="197">
        <v>5.6</v>
      </c>
      <c r="I539" s="198"/>
      <c r="J539" s="199">
        <f>ROUND(I539*H539,2)</f>
        <v>0</v>
      </c>
      <c r="K539" s="195" t="s">
        <v>3</v>
      </c>
      <c r="L539" s="200"/>
      <c r="M539" s="201" t="s">
        <v>3</v>
      </c>
      <c r="N539" s="202" t="s">
        <v>41</v>
      </c>
      <c r="O539" s="55"/>
      <c r="P539" s="154">
        <f>O539*H539</f>
        <v>0</v>
      </c>
      <c r="Q539" s="154">
        <v>0</v>
      </c>
      <c r="R539" s="154">
        <f>Q539*H539</f>
        <v>0</v>
      </c>
      <c r="S539" s="154">
        <v>0</v>
      </c>
      <c r="T539" s="155">
        <f>S539*H539</f>
        <v>0</v>
      </c>
      <c r="U539" s="34"/>
      <c r="V539" s="34"/>
      <c r="W539" s="34"/>
      <c r="X539" s="34"/>
      <c r="Y539" s="34"/>
      <c r="Z539" s="34"/>
      <c r="AA539" s="34"/>
      <c r="AB539" s="34"/>
      <c r="AC539" s="34"/>
      <c r="AD539" s="34"/>
      <c r="AE539" s="34"/>
      <c r="AR539" s="156" t="s">
        <v>422</v>
      </c>
      <c r="AT539" s="156" t="s">
        <v>496</v>
      </c>
      <c r="AU539" s="156" t="s">
        <v>79</v>
      </c>
      <c r="AY539" s="19" t="s">
        <v>121</v>
      </c>
      <c r="BE539" s="157">
        <f>IF(N539="základní",J539,0)</f>
        <v>0</v>
      </c>
      <c r="BF539" s="157">
        <f>IF(N539="snížená",J539,0)</f>
        <v>0</v>
      </c>
      <c r="BG539" s="157">
        <f>IF(N539="zákl. přenesená",J539,0)</f>
        <v>0</v>
      </c>
      <c r="BH539" s="157">
        <f>IF(N539="sníž. přenesená",J539,0)</f>
        <v>0</v>
      </c>
      <c r="BI539" s="157">
        <f>IF(N539="nulová",J539,0)</f>
        <v>0</v>
      </c>
      <c r="BJ539" s="19" t="s">
        <v>77</v>
      </c>
      <c r="BK539" s="157">
        <f>ROUND(I539*H539,2)</f>
        <v>0</v>
      </c>
      <c r="BL539" s="19" t="s">
        <v>201</v>
      </c>
      <c r="BM539" s="156" t="s">
        <v>1385</v>
      </c>
    </row>
    <row r="540" spans="1:65" s="2" customFormat="1" ht="19.5">
      <c r="A540" s="34"/>
      <c r="B540" s="35"/>
      <c r="C540" s="34"/>
      <c r="D540" s="158" t="s">
        <v>129</v>
      </c>
      <c r="E540" s="34"/>
      <c r="F540" s="159" t="s">
        <v>1386</v>
      </c>
      <c r="G540" s="34"/>
      <c r="H540" s="34"/>
      <c r="I540" s="160"/>
      <c r="J540" s="34"/>
      <c r="K540" s="34"/>
      <c r="L540" s="35"/>
      <c r="M540" s="161"/>
      <c r="N540" s="162"/>
      <c r="O540" s="55"/>
      <c r="P540" s="55"/>
      <c r="Q540" s="55"/>
      <c r="R540" s="55"/>
      <c r="S540" s="55"/>
      <c r="T540" s="56"/>
      <c r="U540" s="34"/>
      <c r="V540" s="34"/>
      <c r="W540" s="34"/>
      <c r="X540" s="34"/>
      <c r="Y540" s="34"/>
      <c r="Z540" s="34"/>
      <c r="AA540" s="34"/>
      <c r="AB540" s="34"/>
      <c r="AC540" s="34"/>
      <c r="AD540" s="34"/>
      <c r="AE540" s="34"/>
      <c r="AT540" s="19" t="s">
        <v>129</v>
      </c>
      <c r="AU540" s="19" t="s">
        <v>79</v>
      </c>
    </row>
    <row r="541" spans="1:65" s="2" customFormat="1" ht="33" customHeight="1">
      <c r="A541" s="34"/>
      <c r="B541" s="144"/>
      <c r="C541" s="145" t="s">
        <v>1387</v>
      </c>
      <c r="D541" s="145" t="s">
        <v>123</v>
      </c>
      <c r="E541" s="146" t="s">
        <v>1388</v>
      </c>
      <c r="F541" s="147" t="s">
        <v>1389</v>
      </c>
      <c r="G541" s="148" t="s">
        <v>1368</v>
      </c>
      <c r="H541" s="209"/>
      <c r="I541" s="150"/>
      <c r="J541" s="151">
        <f>ROUND(I541*H541,2)</f>
        <v>0</v>
      </c>
      <c r="K541" s="147" t="s">
        <v>244</v>
      </c>
      <c r="L541" s="35"/>
      <c r="M541" s="152" t="s">
        <v>3</v>
      </c>
      <c r="N541" s="153" t="s">
        <v>41</v>
      </c>
      <c r="O541" s="55"/>
      <c r="P541" s="154">
        <f>O541*H541</f>
        <v>0</v>
      </c>
      <c r="Q541" s="154">
        <v>0</v>
      </c>
      <c r="R541" s="154">
        <f>Q541*H541</f>
        <v>0</v>
      </c>
      <c r="S541" s="154">
        <v>0</v>
      </c>
      <c r="T541" s="155">
        <f>S541*H541</f>
        <v>0</v>
      </c>
      <c r="U541" s="34"/>
      <c r="V541" s="34"/>
      <c r="W541" s="34"/>
      <c r="X541" s="34"/>
      <c r="Y541" s="34"/>
      <c r="Z541" s="34"/>
      <c r="AA541" s="34"/>
      <c r="AB541" s="34"/>
      <c r="AC541" s="34"/>
      <c r="AD541" s="34"/>
      <c r="AE541" s="34"/>
      <c r="AR541" s="156" t="s">
        <v>201</v>
      </c>
      <c r="AT541" s="156" t="s">
        <v>123</v>
      </c>
      <c r="AU541" s="156" t="s">
        <v>79</v>
      </c>
      <c r="AY541" s="19" t="s">
        <v>121</v>
      </c>
      <c r="BE541" s="157">
        <f>IF(N541="základní",J541,0)</f>
        <v>0</v>
      </c>
      <c r="BF541" s="157">
        <f>IF(N541="snížená",J541,0)</f>
        <v>0</v>
      </c>
      <c r="BG541" s="157">
        <f>IF(N541="zákl. přenesená",J541,0)</f>
        <v>0</v>
      </c>
      <c r="BH541" s="157">
        <f>IF(N541="sníž. přenesená",J541,0)</f>
        <v>0</v>
      </c>
      <c r="BI541" s="157">
        <f>IF(N541="nulová",J541,0)</f>
        <v>0</v>
      </c>
      <c r="BJ541" s="19" t="s">
        <v>77</v>
      </c>
      <c r="BK541" s="157">
        <f>ROUND(I541*H541,2)</f>
        <v>0</v>
      </c>
      <c r="BL541" s="19" t="s">
        <v>201</v>
      </c>
      <c r="BM541" s="156" t="s">
        <v>1390</v>
      </c>
    </row>
    <row r="542" spans="1:65" s="2" customFormat="1" ht="29.25">
      <c r="A542" s="34"/>
      <c r="B542" s="35"/>
      <c r="C542" s="34"/>
      <c r="D542" s="158" t="s">
        <v>129</v>
      </c>
      <c r="E542" s="34"/>
      <c r="F542" s="159" t="s">
        <v>1391</v>
      </c>
      <c r="G542" s="34"/>
      <c r="H542" s="34"/>
      <c r="I542" s="160"/>
      <c r="J542" s="34"/>
      <c r="K542" s="34"/>
      <c r="L542" s="35"/>
      <c r="M542" s="161"/>
      <c r="N542" s="162"/>
      <c r="O542" s="55"/>
      <c r="P542" s="55"/>
      <c r="Q542" s="55"/>
      <c r="R542" s="55"/>
      <c r="S542" s="55"/>
      <c r="T542" s="56"/>
      <c r="U542" s="34"/>
      <c r="V542" s="34"/>
      <c r="W542" s="34"/>
      <c r="X542" s="34"/>
      <c r="Y542" s="34"/>
      <c r="Z542" s="34"/>
      <c r="AA542" s="34"/>
      <c r="AB542" s="34"/>
      <c r="AC542" s="34"/>
      <c r="AD542" s="34"/>
      <c r="AE542" s="34"/>
      <c r="AT542" s="19" t="s">
        <v>129</v>
      </c>
      <c r="AU542" s="19" t="s">
        <v>79</v>
      </c>
    </row>
    <row r="543" spans="1:65" s="2" customFormat="1">
      <c r="A543" s="34"/>
      <c r="B543" s="35"/>
      <c r="C543" s="34"/>
      <c r="D543" s="168" t="s">
        <v>247</v>
      </c>
      <c r="E543" s="34"/>
      <c r="F543" s="169" t="s">
        <v>1392</v>
      </c>
      <c r="G543" s="34"/>
      <c r="H543" s="34"/>
      <c r="I543" s="160"/>
      <c r="J543" s="34"/>
      <c r="K543" s="34"/>
      <c r="L543" s="35"/>
      <c r="M543" s="164"/>
      <c r="N543" s="165"/>
      <c r="O543" s="166"/>
      <c r="P543" s="166"/>
      <c r="Q543" s="166"/>
      <c r="R543" s="166"/>
      <c r="S543" s="166"/>
      <c r="T543" s="167"/>
      <c r="U543" s="34"/>
      <c r="V543" s="34"/>
      <c r="W543" s="34"/>
      <c r="X543" s="34"/>
      <c r="Y543" s="34"/>
      <c r="Z543" s="34"/>
      <c r="AA543" s="34"/>
      <c r="AB543" s="34"/>
      <c r="AC543" s="34"/>
      <c r="AD543" s="34"/>
      <c r="AE543" s="34"/>
      <c r="AT543" s="19" t="s">
        <v>247</v>
      </c>
      <c r="AU543" s="19" t="s">
        <v>79</v>
      </c>
    </row>
    <row r="544" spans="1:65" s="2" customFormat="1" ht="6.95" customHeight="1">
      <c r="A544" s="34"/>
      <c r="B544" s="44"/>
      <c r="C544" s="45"/>
      <c r="D544" s="45"/>
      <c r="E544" s="45"/>
      <c r="F544" s="45"/>
      <c r="G544" s="45"/>
      <c r="H544" s="45"/>
      <c r="I544" s="45"/>
      <c r="J544" s="45"/>
      <c r="K544" s="45"/>
      <c r="L544" s="35"/>
      <c r="M544" s="34"/>
      <c r="O544" s="34"/>
      <c r="P544" s="34"/>
      <c r="Q544" s="34"/>
      <c r="R544" s="34"/>
      <c r="S544" s="34"/>
      <c r="T544" s="34"/>
      <c r="U544" s="34"/>
      <c r="V544" s="34"/>
      <c r="W544" s="34"/>
      <c r="X544" s="34"/>
      <c r="Y544" s="34"/>
      <c r="Z544" s="34"/>
      <c r="AA544" s="34"/>
      <c r="AB544" s="34"/>
      <c r="AC544" s="34"/>
      <c r="AD544" s="34"/>
      <c r="AE544" s="34"/>
    </row>
  </sheetData>
  <autoFilter ref="C92:K543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8" r:id="rId1"/>
    <hyperlink ref="F110" r:id="rId2"/>
    <hyperlink ref="F118" r:id="rId3"/>
    <hyperlink ref="F128" r:id="rId4"/>
    <hyperlink ref="F134" r:id="rId5"/>
    <hyperlink ref="F140" r:id="rId6"/>
    <hyperlink ref="F145" r:id="rId7"/>
    <hyperlink ref="F153" r:id="rId8"/>
    <hyperlink ref="F159" r:id="rId9"/>
    <hyperlink ref="F165" r:id="rId10"/>
    <hyperlink ref="F171" r:id="rId11"/>
    <hyperlink ref="F177" r:id="rId12"/>
    <hyperlink ref="F183" r:id="rId13"/>
    <hyperlink ref="F187" r:id="rId14"/>
    <hyperlink ref="F190" r:id="rId15"/>
    <hyperlink ref="F195" r:id="rId16"/>
    <hyperlink ref="F207" r:id="rId17"/>
    <hyperlink ref="F219" r:id="rId18"/>
    <hyperlink ref="F227" r:id="rId19"/>
    <hyperlink ref="F235" r:id="rId20"/>
    <hyperlink ref="F244" r:id="rId21"/>
    <hyperlink ref="F250" r:id="rId22"/>
    <hyperlink ref="F256" r:id="rId23"/>
    <hyperlink ref="F262" r:id="rId24"/>
    <hyperlink ref="F267" r:id="rId25"/>
    <hyperlink ref="F274" r:id="rId26"/>
    <hyperlink ref="F279" r:id="rId27"/>
    <hyperlink ref="F284" r:id="rId28"/>
    <hyperlink ref="F290" r:id="rId29"/>
    <hyperlink ref="F297" r:id="rId30"/>
    <hyperlink ref="F302" r:id="rId31"/>
    <hyperlink ref="F307" r:id="rId32"/>
    <hyperlink ref="F312" r:id="rId33"/>
    <hyperlink ref="F322" r:id="rId34"/>
    <hyperlink ref="F327" r:id="rId35"/>
    <hyperlink ref="F335" r:id="rId36"/>
    <hyperlink ref="F340" r:id="rId37"/>
    <hyperlink ref="F346" r:id="rId38"/>
    <hyperlink ref="F351" r:id="rId39"/>
    <hyperlink ref="F357" r:id="rId40"/>
    <hyperlink ref="F372" r:id="rId41"/>
    <hyperlink ref="F378" r:id="rId42"/>
    <hyperlink ref="F392" r:id="rId43"/>
    <hyperlink ref="F397" r:id="rId44"/>
    <hyperlink ref="F405" r:id="rId45"/>
    <hyperlink ref="F414" r:id="rId46"/>
    <hyperlink ref="F421" r:id="rId47"/>
    <hyperlink ref="F428" r:id="rId48"/>
    <hyperlink ref="F441" r:id="rId49"/>
    <hyperlink ref="F447" r:id="rId50"/>
    <hyperlink ref="F452" r:id="rId51"/>
    <hyperlink ref="F457" r:id="rId52"/>
    <hyperlink ref="F463" r:id="rId53"/>
    <hyperlink ref="F469" r:id="rId54"/>
    <hyperlink ref="F474" r:id="rId55"/>
    <hyperlink ref="F477" r:id="rId56"/>
    <hyperlink ref="F481" r:id="rId57"/>
    <hyperlink ref="F486" r:id="rId58"/>
    <hyperlink ref="F504" r:id="rId59"/>
    <hyperlink ref="F523" r:id="rId60"/>
    <hyperlink ref="F531" r:id="rId61"/>
    <hyperlink ref="F535" r:id="rId62"/>
    <hyperlink ref="F543" r:id="rId6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 t="s">
        <v>6</v>
      </c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9" t="s">
        <v>93</v>
      </c>
    </row>
    <row r="3" spans="1:46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pans="1:46" s="1" customFormat="1" ht="24.95" customHeight="1">
      <c r="B4" s="22"/>
      <c r="D4" s="23" t="s">
        <v>94</v>
      </c>
      <c r="L4" s="22"/>
      <c r="M4" s="95" t="s">
        <v>11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29" t="s">
        <v>17</v>
      </c>
      <c r="L6" s="22"/>
    </row>
    <row r="7" spans="1:46" s="1" customFormat="1" ht="16.5" customHeight="1">
      <c r="B7" s="22"/>
      <c r="E7" s="348" t="str">
        <f>'Rekapitulace stavby'!K6</f>
        <v>Propustek ev. č. II-13 na MK č. 222c, Třinec - Konská</v>
      </c>
      <c r="F7" s="349"/>
      <c r="G7" s="349"/>
      <c r="H7" s="349"/>
      <c r="L7" s="22"/>
    </row>
    <row r="8" spans="1:46" s="2" customFormat="1" ht="12" customHeight="1">
      <c r="A8" s="34"/>
      <c r="B8" s="35"/>
      <c r="C8" s="34"/>
      <c r="D8" s="29" t="s">
        <v>95</v>
      </c>
      <c r="E8" s="34"/>
      <c r="F8" s="34"/>
      <c r="G8" s="34"/>
      <c r="H8" s="34"/>
      <c r="I8" s="34"/>
      <c r="J8" s="34"/>
      <c r="K8" s="34"/>
      <c r="L8" s="9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5"/>
      <c r="C9" s="34"/>
      <c r="D9" s="34"/>
      <c r="E9" s="338" t="s">
        <v>1393</v>
      </c>
      <c r="F9" s="347"/>
      <c r="G9" s="347"/>
      <c r="H9" s="347"/>
      <c r="I9" s="34"/>
      <c r="J9" s="34"/>
      <c r="K9" s="34"/>
      <c r="L9" s="9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9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5"/>
      <c r="C11" s="34"/>
      <c r="D11" s="29" t="s">
        <v>19</v>
      </c>
      <c r="E11" s="34"/>
      <c r="F11" s="27" t="s">
        <v>3</v>
      </c>
      <c r="G11" s="34"/>
      <c r="H11" s="34"/>
      <c r="I11" s="29" t="s">
        <v>20</v>
      </c>
      <c r="J11" s="27" t="s">
        <v>3</v>
      </c>
      <c r="K11" s="34"/>
      <c r="L11" s="9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5"/>
      <c r="C12" s="34"/>
      <c r="D12" s="29" t="s">
        <v>21</v>
      </c>
      <c r="E12" s="34"/>
      <c r="F12" s="27" t="s">
        <v>22</v>
      </c>
      <c r="G12" s="34"/>
      <c r="H12" s="34"/>
      <c r="I12" s="29" t="s">
        <v>23</v>
      </c>
      <c r="J12" s="52" t="str">
        <f>'Rekapitulace stavby'!AN8</f>
        <v>22. 5. 2024</v>
      </c>
      <c r="K12" s="34"/>
      <c r="L12" s="9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9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5"/>
      <c r="C14" s="34"/>
      <c r="D14" s="29" t="s">
        <v>25</v>
      </c>
      <c r="E14" s="34"/>
      <c r="F14" s="34"/>
      <c r="G14" s="34"/>
      <c r="H14" s="34"/>
      <c r="I14" s="29" t="s">
        <v>26</v>
      </c>
      <c r="J14" s="27" t="s">
        <v>3</v>
      </c>
      <c r="K14" s="34"/>
      <c r="L14" s="9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5"/>
      <c r="C15" s="34"/>
      <c r="D15" s="34"/>
      <c r="E15" s="27" t="s">
        <v>27</v>
      </c>
      <c r="F15" s="34"/>
      <c r="G15" s="34"/>
      <c r="H15" s="34"/>
      <c r="I15" s="29" t="s">
        <v>28</v>
      </c>
      <c r="J15" s="27" t="s">
        <v>3</v>
      </c>
      <c r="K15" s="34"/>
      <c r="L15" s="9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9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5"/>
      <c r="C17" s="34"/>
      <c r="D17" s="29" t="s">
        <v>29</v>
      </c>
      <c r="E17" s="34"/>
      <c r="F17" s="34"/>
      <c r="G17" s="34"/>
      <c r="H17" s="34"/>
      <c r="I17" s="29" t="s">
        <v>26</v>
      </c>
      <c r="J17" s="30" t="str">
        <f>'Rekapitulace stavby'!AN13</f>
        <v>Vyplň údaj</v>
      </c>
      <c r="K17" s="34"/>
      <c r="L17" s="9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5"/>
      <c r="C18" s="34"/>
      <c r="D18" s="34"/>
      <c r="E18" s="350" t="str">
        <f>'Rekapitulace stavby'!E14</f>
        <v>Vyplň údaj</v>
      </c>
      <c r="F18" s="317"/>
      <c r="G18" s="317"/>
      <c r="H18" s="317"/>
      <c r="I18" s="29" t="s">
        <v>28</v>
      </c>
      <c r="J18" s="30" t="str">
        <f>'Rekapitulace stavby'!AN14</f>
        <v>Vyplň údaj</v>
      </c>
      <c r="K18" s="34"/>
      <c r="L18" s="9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9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5"/>
      <c r="C20" s="34"/>
      <c r="D20" s="29" t="s">
        <v>31</v>
      </c>
      <c r="E20" s="34"/>
      <c r="F20" s="34"/>
      <c r="G20" s="34"/>
      <c r="H20" s="34"/>
      <c r="I20" s="29" t="s">
        <v>26</v>
      </c>
      <c r="J20" s="27" t="str">
        <f>IF('Rekapitulace stavby'!AN16="","",'Rekapitulace stavby'!AN16)</f>
        <v/>
      </c>
      <c r="K20" s="34"/>
      <c r="L20" s="9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5"/>
      <c r="C21" s="34"/>
      <c r="D21" s="34"/>
      <c r="E21" s="27" t="str">
        <f>IF('Rekapitulace stavby'!E17="","",'Rekapitulace stavby'!E17)</f>
        <v xml:space="preserve"> </v>
      </c>
      <c r="F21" s="34"/>
      <c r="G21" s="34"/>
      <c r="H21" s="34"/>
      <c r="I21" s="29" t="s">
        <v>28</v>
      </c>
      <c r="J21" s="27" t="str">
        <f>IF('Rekapitulace stavby'!AN17="","",'Rekapitulace stavby'!AN17)</f>
        <v/>
      </c>
      <c r="K21" s="34"/>
      <c r="L21" s="9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9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5"/>
      <c r="C23" s="34"/>
      <c r="D23" s="29" t="s">
        <v>33</v>
      </c>
      <c r="E23" s="34"/>
      <c r="F23" s="34"/>
      <c r="G23" s="34"/>
      <c r="H23" s="34"/>
      <c r="I23" s="29" t="s">
        <v>26</v>
      </c>
      <c r="J23" s="27" t="str">
        <f>IF('Rekapitulace stavby'!AN19="","",'Rekapitulace stavby'!AN19)</f>
        <v/>
      </c>
      <c r="K23" s="34"/>
      <c r="L23" s="9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5"/>
      <c r="C24" s="34"/>
      <c r="D24" s="34"/>
      <c r="E24" s="27" t="str">
        <f>IF('Rekapitulace stavby'!E20="","",'Rekapitulace stavby'!E20)</f>
        <v xml:space="preserve"> </v>
      </c>
      <c r="F24" s="34"/>
      <c r="G24" s="34"/>
      <c r="H24" s="34"/>
      <c r="I24" s="29" t="s">
        <v>28</v>
      </c>
      <c r="J24" s="27" t="str">
        <f>IF('Rekapitulace stavby'!AN20="","",'Rekapitulace stavby'!AN20)</f>
        <v/>
      </c>
      <c r="K24" s="34"/>
      <c r="L24" s="9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9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5"/>
      <c r="C26" s="34"/>
      <c r="D26" s="29" t="s">
        <v>34</v>
      </c>
      <c r="E26" s="34"/>
      <c r="F26" s="34"/>
      <c r="G26" s="34"/>
      <c r="H26" s="34"/>
      <c r="I26" s="34"/>
      <c r="J26" s="34"/>
      <c r="K26" s="34"/>
      <c r="L26" s="9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97"/>
      <c r="B27" s="98"/>
      <c r="C27" s="97"/>
      <c r="D27" s="97"/>
      <c r="E27" s="321" t="s">
        <v>3</v>
      </c>
      <c r="F27" s="321"/>
      <c r="G27" s="321"/>
      <c r="H27" s="321"/>
      <c r="I27" s="97"/>
      <c r="J27" s="97"/>
      <c r="K27" s="97"/>
      <c r="L27" s="99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</row>
    <row r="28" spans="1:31" s="2" customFormat="1" ht="6.95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9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5"/>
      <c r="C29" s="34"/>
      <c r="D29" s="63"/>
      <c r="E29" s="63"/>
      <c r="F29" s="63"/>
      <c r="G29" s="63"/>
      <c r="H29" s="63"/>
      <c r="I29" s="63"/>
      <c r="J29" s="63"/>
      <c r="K29" s="63"/>
      <c r="L29" s="9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5"/>
      <c r="C30" s="34"/>
      <c r="D30" s="100" t="s">
        <v>36</v>
      </c>
      <c r="E30" s="34"/>
      <c r="F30" s="34"/>
      <c r="G30" s="34"/>
      <c r="H30" s="34"/>
      <c r="I30" s="34"/>
      <c r="J30" s="68">
        <f>ROUND(J83, 2)</f>
        <v>0</v>
      </c>
      <c r="K30" s="34"/>
      <c r="L30" s="9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5"/>
      <c r="C31" s="34"/>
      <c r="D31" s="63"/>
      <c r="E31" s="63"/>
      <c r="F31" s="63"/>
      <c r="G31" s="63"/>
      <c r="H31" s="63"/>
      <c r="I31" s="63"/>
      <c r="J31" s="63"/>
      <c r="K31" s="63"/>
      <c r="L31" s="9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5"/>
      <c r="C32" s="34"/>
      <c r="D32" s="34"/>
      <c r="E32" s="34"/>
      <c r="F32" s="38" t="s">
        <v>38</v>
      </c>
      <c r="G32" s="34"/>
      <c r="H32" s="34"/>
      <c r="I32" s="38" t="s">
        <v>37</v>
      </c>
      <c r="J32" s="38" t="s">
        <v>39</v>
      </c>
      <c r="K32" s="34"/>
      <c r="L32" s="9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5"/>
      <c r="C33" s="34"/>
      <c r="D33" s="101" t="s">
        <v>40</v>
      </c>
      <c r="E33" s="29" t="s">
        <v>41</v>
      </c>
      <c r="F33" s="102">
        <f>ROUND((SUM(BE83:BE206)),  2)</f>
        <v>0</v>
      </c>
      <c r="G33" s="34"/>
      <c r="H33" s="34"/>
      <c r="I33" s="103">
        <v>0.21</v>
      </c>
      <c r="J33" s="102">
        <f>ROUND(((SUM(BE83:BE206))*I33),  2)</f>
        <v>0</v>
      </c>
      <c r="K33" s="34"/>
      <c r="L33" s="9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5"/>
      <c r="C34" s="34"/>
      <c r="D34" s="34"/>
      <c r="E34" s="29" t="s">
        <v>42</v>
      </c>
      <c r="F34" s="102">
        <f>ROUND((SUM(BF83:BF206)),  2)</f>
        <v>0</v>
      </c>
      <c r="G34" s="34"/>
      <c r="H34" s="34"/>
      <c r="I34" s="103">
        <v>0.12</v>
      </c>
      <c r="J34" s="102">
        <f>ROUND(((SUM(BF83:BF206))*I34),  2)</f>
        <v>0</v>
      </c>
      <c r="K34" s="34"/>
      <c r="L34" s="9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5"/>
      <c r="C35" s="34"/>
      <c r="D35" s="34"/>
      <c r="E35" s="29" t="s">
        <v>43</v>
      </c>
      <c r="F35" s="102">
        <f>ROUND((SUM(BG83:BG206)),  2)</f>
        <v>0</v>
      </c>
      <c r="G35" s="34"/>
      <c r="H35" s="34"/>
      <c r="I35" s="103">
        <v>0.21</v>
      </c>
      <c r="J35" s="102">
        <f>0</f>
        <v>0</v>
      </c>
      <c r="K35" s="34"/>
      <c r="L35" s="9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5"/>
      <c r="C36" s="34"/>
      <c r="D36" s="34"/>
      <c r="E36" s="29" t="s">
        <v>44</v>
      </c>
      <c r="F36" s="102">
        <f>ROUND((SUM(BH83:BH206)),  2)</f>
        <v>0</v>
      </c>
      <c r="G36" s="34"/>
      <c r="H36" s="34"/>
      <c r="I36" s="103">
        <v>0.12</v>
      </c>
      <c r="J36" s="102">
        <f>0</f>
        <v>0</v>
      </c>
      <c r="K36" s="34"/>
      <c r="L36" s="9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5"/>
      <c r="C37" s="34"/>
      <c r="D37" s="34"/>
      <c r="E37" s="29" t="s">
        <v>45</v>
      </c>
      <c r="F37" s="102">
        <f>ROUND((SUM(BI83:BI206)),  2)</f>
        <v>0</v>
      </c>
      <c r="G37" s="34"/>
      <c r="H37" s="34"/>
      <c r="I37" s="103">
        <v>0</v>
      </c>
      <c r="J37" s="102">
        <f>0</f>
        <v>0</v>
      </c>
      <c r="K37" s="34"/>
      <c r="L37" s="9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9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5"/>
      <c r="C39" s="104"/>
      <c r="D39" s="105" t="s">
        <v>46</v>
      </c>
      <c r="E39" s="57"/>
      <c r="F39" s="57"/>
      <c r="G39" s="106" t="s">
        <v>47</v>
      </c>
      <c r="H39" s="107" t="s">
        <v>48</v>
      </c>
      <c r="I39" s="57"/>
      <c r="J39" s="108">
        <f>SUM(J30:J37)</f>
        <v>0</v>
      </c>
      <c r="K39" s="109"/>
      <c r="L39" s="9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44"/>
      <c r="C40" s="45"/>
      <c r="D40" s="45"/>
      <c r="E40" s="45"/>
      <c r="F40" s="45"/>
      <c r="G40" s="45"/>
      <c r="H40" s="45"/>
      <c r="I40" s="45"/>
      <c r="J40" s="45"/>
      <c r="K40" s="45"/>
      <c r="L40" s="9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46"/>
      <c r="C44" s="47"/>
      <c r="D44" s="47"/>
      <c r="E44" s="47"/>
      <c r="F44" s="47"/>
      <c r="G44" s="47"/>
      <c r="H44" s="47"/>
      <c r="I44" s="47"/>
      <c r="J44" s="47"/>
      <c r="K44" s="47"/>
      <c r="L44" s="9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99</v>
      </c>
      <c r="D45" s="34"/>
      <c r="E45" s="34"/>
      <c r="F45" s="34"/>
      <c r="G45" s="34"/>
      <c r="H45" s="34"/>
      <c r="I45" s="34"/>
      <c r="J45" s="34"/>
      <c r="K45" s="34"/>
      <c r="L45" s="9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9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17</v>
      </c>
      <c r="D47" s="34"/>
      <c r="E47" s="34"/>
      <c r="F47" s="34"/>
      <c r="G47" s="34"/>
      <c r="H47" s="34"/>
      <c r="I47" s="34"/>
      <c r="J47" s="34"/>
      <c r="K47" s="34"/>
      <c r="L47" s="9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4"/>
      <c r="D48" s="34"/>
      <c r="E48" s="348" t="str">
        <f>E7</f>
        <v>Propustek ev. č. II-13 na MK č. 222c, Třinec - Konská</v>
      </c>
      <c r="F48" s="349"/>
      <c r="G48" s="349"/>
      <c r="H48" s="349"/>
      <c r="I48" s="34"/>
      <c r="J48" s="34"/>
      <c r="K48" s="34"/>
      <c r="L48" s="9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95</v>
      </c>
      <c r="D49" s="34"/>
      <c r="E49" s="34"/>
      <c r="F49" s="34"/>
      <c r="G49" s="34"/>
      <c r="H49" s="34"/>
      <c r="I49" s="34"/>
      <c r="J49" s="34"/>
      <c r="K49" s="34"/>
      <c r="L49" s="9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4"/>
      <c r="D50" s="34"/>
      <c r="E50" s="338" t="str">
        <f>E9</f>
        <v>SO 301 - Úpravy koryta</v>
      </c>
      <c r="F50" s="347"/>
      <c r="G50" s="347"/>
      <c r="H50" s="347"/>
      <c r="I50" s="34"/>
      <c r="J50" s="34"/>
      <c r="K50" s="34"/>
      <c r="L50" s="9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9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4"/>
      <c r="E52" s="34"/>
      <c r="F52" s="27" t="str">
        <f>F12</f>
        <v xml:space="preserve"> </v>
      </c>
      <c r="G52" s="34"/>
      <c r="H52" s="34"/>
      <c r="I52" s="29" t="s">
        <v>23</v>
      </c>
      <c r="J52" s="52" t="str">
        <f>IF(J12="","",J12)</f>
        <v>22. 5. 2024</v>
      </c>
      <c r="K52" s="34"/>
      <c r="L52" s="9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9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4"/>
      <c r="E54" s="34"/>
      <c r="F54" s="27" t="str">
        <f>E15</f>
        <v>Statutární město Třinec, Jablunkovská 160,  739 61</v>
      </c>
      <c r="G54" s="34"/>
      <c r="H54" s="34"/>
      <c r="I54" s="29" t="s">
        <v>31</v>
      </c>
      <c r="J54" s="32" t="str">
        <f>E21</f>
        <v xml:space="preserve"> </v>
      </c>
      <c r="K54" s="34"/>
      <c r="L54" s="9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29</v>
      </c>
      <c r="D55" s="34"/>
      <c r="E55" s="34"/>
      <c r="F55" s="27" t="str">
        <f>IF(E18="","",E18)</f>
        <v>Vyplň údaj</v>
      </c>
      <c r="G55" s="34"/>
      <c r="H55" s="34"/>
      <c r="I55" s="29" t="s">
        <v>33</v>
      </c>
      <c r="J55" s="32" t="str">
        <f>E24</f>
        <v xml:space="preserve"> </v>
      </c>
      <c r="K55" s="34"/>
      <c r="L55" s="9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9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10" t="s">
        <v>100</v>
      </c>
      <c r="D57" s="104"/>
      <c r="E57" s="104"/>
      <c r="F57" s="104"/>
      <c r="G57" s="104"/>
      <c r="H57" s="104"/>
      <c r="I57" s="104"/>
      <c r="J57" s="111" t="s">
        <v>101</v>
      </c>
      <c r="K57" s="104"/>
      <c r="L57" s="9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9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12" t="s">
        <v>68</v>
      </c>
      <c r="D59" s="34"/>
      <c r="E59" s="34"/>
      <c r="F59" s="34"/>
      <c r="G59" s="34"/>
      <c r="H59" s="34"/>
      <c r="I59" s="34"/>
      <c r="J59" s="68">
        <f>J83</f>
        <v>0</v>
      </c>
      <c r="K59" s="34"/>
      <c r="L59" s="9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102</v>
      </c>
    </row>
    <row r="60" spans="1:47" s="9" customFormat="1" ht="24.95" customHeight="1">
      <c r="B60" s="113"/>
      <c r="D60" s="114" t="s">
        <v>235</v>
      </c>
      <c r="E60" s="115"/>
      <c r="F60" s="115"/>
      <c r="G60" s="115"/>
      <c r="H60" s="115"/>
      <c r="I60" s="115"/>
      <c r="J60" s="116">
        <f>J84</f>
        <v>0</v>
      </c>
      <c r="L60" s="113"/>
    </row>
    <row r="61" spans="1:47" s="10" customFormat="1" ht="19.899999999999999" customHeight="1">
      <c r="B61" s="117"/>
      <c r="D61" s="118" t="s">
        <v>236</v>
      </c>
      <c r="E61" s="119"/>
      <c r="F61" s="119"/>
      <c r="G61" s="119"/>
      <c r="H61" s="119"/>
      <c r="I61" s="119"/>
      <c r="J61" s="120">
        <f>J85</f>
        <v>0</v>
      </c>
      <c r="L61" s="117"/>
    </row>
    <row r="62" spans="1:47" s="10" customFormat="1" ht="19.899999999999999" customHeight="1">
      <c r="B62" s="117"/>
      <c r="D62" s="118" t="s">
        <v>852</v>
      </c>
      <c r="E62" s="119"/>
      <c r="F62" s="119"/>
      <c r="G62" s="119"/>
      <c r="H62" s="119"/>
      <c r="I62" s="119"/>
      <c r="J62" s="120">
        <f>J154</f>
        <v>0</v>
      </c>
      <c r="L62" s="117"/>
    </row>
    <row r="63" spans="1:47" s="10" customFormat="1" ht="19.899999999999999" customHeight="1">
      <c r="B63" s="117"/>
      <c r="D63" s="118" t="s">
        <v>855</v>
      </c>
      <c r="E63" s="119"/>
      <c r="F63" s="119"/>
      <c r="G63" s="119"/>
      <c r="H63" s="119"/>
      <c r="I63" s="119"/>
      <c r="J63" s="120">
        <f>J203</f>
        <v>0</v>
      </c>
      <c r="L63" s="117"/>
    </row>
    <row r="64" spans="1:47" s="2" customFormat="1" ht="21.75" customHeight="1">
      <c r="A64" s="34"/>
      <c r="B64" s="35"/>
      <c r="C64" s="34"/>
      <c r="D64" s="34"/>
      <c r="E64" s="34"/>
      <c r="F64" s="34"/>
      <c r="G64" s="34"/>
      <c r="H64" s="34"/>
      <c r="I64" s="34"/>
      <c r="J64" s="34"/>
      <c r="K64" s="34"/>
      <c r="L64" s="9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4"/>
      <c r="C65" s="45"/>
      <c r="D65" s="45"/>
      <c r="E65" s="45"/>
      <c r="F65" s="45"/>
      <c r="G65" s="45"/>
      <c r="H65" s="45"/>
      <c r="I65" s="45"/>
      <c r="J65" s="45"/>
      <c r="K65" s="45"/>
      <c r="L65" s="9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9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105</v>
      </c>
      <c r="D70" s="34"/>
      <c r="E70" s="34"/>
      <c r="F70" s="34"/>
      <c r="G70" s="34"/>
      <c r="H70" s="34"/>
      <c r="I70" s="34"/>
      <c r="J70" s="34"/>
      <c r="K70" s="34"/>
      <c r="L70" s="9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4"/>
      <c r="D71" s="34"/>
      <c r="E71" s="34"/>
      <c r="F71" s="34"/>
      <c r="G71" s="34"/>
      <c r="H71" s="34"/>
      <c r="I71" s="34"/>
      <c r="J71" s="34"/>
      <c r="K71" s="34"/>
      <c r="L71" s="9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17</v>
      </c>
      <c r="D72" s="34"/>
      <c r="E72" s="34"/>
      <c r="F72" s="34"/>
      <c r="G72" s="34"/>
      <c r="H72" s="34"/>
      <c r="I72" s="34"/>
      <c r="J72" s="34"/>
      <c r="K72" s="34"/>
      <c r="L72" s="9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4"/>
      <c r="D73" s="34"/>
      <c r="E73" s="348" t="str">
        <f>E7</f>
        <v>Propustek ev. č. II-13 na MK č. 222c, Třinec - Konská</v>
      </c>
      <c r="F73" s="349"/>
      <c r="G73" s="349"/>
      <c r="H73" s="349"/>
      <c r="I73" s="34"/>
      <c r="J73" s="34"/>
      <c r="K73" s="34"/>
      <c r="L73" s="9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95</v>
      </c>
      <c r="D74" s="34"/>
      <c r="E74" s="34"/>
      <c r="F74" s="34"/>
      <c r="G74" s="34"/>
      <c r="H74" s="34"/>
      <c r="I74" s="34"/>
      <c r="J74" s="34"/>
      <c r="K74" s="34"/>
      <c r="L74" s="9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4"/>
      <c r="D75" s="34"/>
      <c r="E75" s="338" t="str">
        <f>E9</f>
        <v>SO 301 - Úpravy koryta</v>
      </c>
      <c r="F75" s="347"/>
      <c r="G75" s="347"/>
      <c r="H75" s="347"/>
      <c r="I75" s="34"/>
      <c r="J75" s="34"/>
      <c r="K75" s="34"/>
      <c r="L75" s="9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5" customHeigh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9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21</v>
      </c>
      <c r="D77" s="34"/>
      <c r="E77" s="34"/>
      <c r="F77" s="27" t="str">
        <f>F12</f>
        <v xml:space="preserve"> </v>
      </c>
      <c r="G77" s="34"/>
      <c r="H77" s="34"/>
      <c r="I77" s="29" t="s">
        <v>23</v>
      </c>
      <c r="J77" s="52" t="str">
        <f>IF(J12="","",J12)</f>
        <v>22. 5. 2024</v>
      </c>
      <c r="K77" s="34"/>
      <c r="L77" s="9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4"/>
      <c r="D78" s="34"/>
      <c r="E78" s="34"/>
      <c r="F78" s="34"/>
      <c r="G78" s="34"/>
      <c r="H78" s="34"/>
      <c r="I78" s="34"/>
      <c r="J78" s="34"/>
      <c r="K78" s="34"/>
      <c r="L78" s="9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2" customHeight="1">
      <c r="A79" s="34"/>
      <c r="B79" s="35"/>
      <c r="C79" s="29" t="s">
        <v>25</v>
      </c>
      <c r="D79" s="34"/>
      <c r="E79" s="34"/>
      <c r="F79" s="27" t="str">
        <f>E15</f>
        <v>Statutární město Třinec, Jablunkovská 160,  739 61</v>
      </c>
      <c r="G79" s="34"/>
      <c r="H79" s="34"/>
      <c r="I79" s="29" t="s">
        <v>31</v>
      </c>
      <c r="J79" s="32" t="str">
        <f>E21</f>
        <v xml:space="preserve"> </v>
      </c>
      <c r="K79" s="34"/>
      <c r="L79" s="9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2" customHeight="1">
      <c r="A80" s="34"/>
      <c r="B80" s="35"/>
      <c r="C80" s="29" t="s">
        <v>29</v>
      </c>
      <c r="D80" s="34"/>
      <c r="E80" s="34"/>
      <c r="F80" s="27" t="str">
        <f>IF(E18="","",E18)</f>
        <v>Vyplň údaj</v>
      </c>
      <c r="G80" s="34"/>
      <c r="H80" s="34"/>
      <c r="I80" s="29" t="s">
        <v>33</v>
      </c>
      <c r="J80" s="32" t="str">
        <f>E24</f>
        <v xml:space="preserve"> </v>
      </c>
      <c r="K80" s="34"/>
      <c r="L80" s="9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9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21"/>
      <c r="B82" s="122"/>
      <c r="C82" s="123" t="s">
        <v>106</v>
      </c>
      <c r="D82" s="124" t="s">
        <v>55</v>
      </c>
      <c r="E82" s="124" t="s">
        <v>51</v>
      </c>
      <c r="F82" s="124" t="s">
        <v>52</v>
      </c>
      <c r="G82" s="124" t="s">
        <v>107</v>
      </c>
      <c r="H82" s="124" t="s">
        <v>108</v>
      </c>
      <c r="I82" s="124" t="s">
        <v>109</v>
      </c>
      <c r="J82" s="124" t="s">
        <v>101</v>
      </c>
      <c r="K82" s="125" t="s">
        <v>110</v>
      </c>
      <c r="L82" s="126"/>
      <c r="M82" s="59" t="s">
        <v>3</v>
      </c>
      <c r="N82" s="60" t="s">
        <v>40</v>
      </c>
      <c r="O82" s="60" t="s">
        <v>111</v>
      </c>
      <c r="P82" s="60" t="s">
        <v>112</v>
      </c>
      <c r="Q82" s="60" t="s">
        <v>113</v>
      </c>
      <c r="R82" s="60" t="s">
        <v>114</v>
      </c>
      <c r="S82" s="60" t="s">
        <v>115</v>
      </c>
      <c r="T82" s="61" t="s">
        <v>116</v>
      </c>
      <c r="U82" s="121"/>
      <c r="V82" s="121"/>
      <c r="W82" s="121"/>
      <c r="X82" s="121"/>
      <c r="Y82" s="121"/>
      <c r="Z82" s="121"/>
      <c r="AA82" s="121"/>
      <c r="AB82" s="121"/>
      <c r="AC82" s="121"/>
      <c r="AD82" s="121"/>
      <c r="AE82" s="121"/>
    </row>
    <row r="83" spans="1:65" s="2" customFormat="1" ht="22.9" customHeight="1">
      <c r="A83" s="34"/>
      <c r="B83" s="35"/>
      <c r="C83" s="66" t="s">
        <v>117</v>
      </c>
      <c r="D83" s="34"/>
      <c r="E83" s="34"/>
      <c r="F83" s="34"/>
      <c r="G83" s="34"/>
      <c r="H83" s="34"/>
      <c r="I83" s="34"/>
      <c r="J83" s="127">
        <f>BK83</f>
        <v>0</v>
      </c>
      <c r="K83" s="34"/>
      <c r="L83" s="35"/>
      <c r="M83" s="62"/>
      <c r="N83" s="53"/>
      <c r="O83" s="63"/>
      <c r="P83" s="128">
        <f>P84</f>
        <v>0</v>
      </c>
      <c r="Q83" s="63"/>
      <c r="R83" s="128">
        <f>R84</f>
        <v>89.803092199999995</v>
      </c>
      <c r="S83" s="63"/>
      <c r="T83" s="129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9" t="s">
        <v>69</v>
      </c>
      <c r="AU83" s="19" t="s">
        <v>102</v>
      </c>
      <c r="BK83" s="130">
        <f>BK84</f>
        <v>0</v>
      </c>
    </row>
    <row r="84" spans="1:65" s="12" customFormat="1" ht="25.9" customHeight="1">
      <c r="B84" s="131"/>
      <c r="D84" s="132" t="s">
        <v>69</v>
      </c>
      <c r="E84" s="133" t="s">
        <v>238</v>
      </c>
      <c r="F84" s="133" t="s">
        <v>239</v>
      </c>
      <c r="I84" s="134"/>
      <c r="J84" s="135">
        <f>BK84</f>
        <v>0</v>
      </c>
      <c r="L84" s="131"/>
      <c r="M84" s="136"/>
      <c r="N84" s="137"/>
      <c r="O84" s="137"/>
      <c r="P84" s="138">
        <f>P85+P154+P203</f>
        <v>0</v>
      </c>
      <c r="Q84" s="137"/>
      <c r="R84" s="138">
        <f>R85+R154+R203</f>
        <v>89.803092199999995</v>
      </c>
      <c r="S84" s="137"/>
      <c r="T84" s="139">
        <f>T85+T154+T203</f>
        <v>0</v>
      </c>
      <c r="AR84" s="132" t="s">
        <v>77</v>
      </c>
      <c r="AT84" s="140" t="s">
        <v>69</v>
      </c>
      <c r="AU84" s="140" t="s">
        <v>70</v>
      </c>
      <c r="AY84" s="132" t="s">
        <v>121</v>
      </c>
      <c r="BK84" s="141">
        <f>BK85+BK154+BK203</f>
        <v>0</v>
      </c>
    </row>
    <row r="85" spans="1:65" s="12" customFormat="1" ht="22.9" customHeight="1">
      <c r="B85" s="131"/>
      <c r="D85" s="132" t="s">
        <v>69</v>
      </c>
      <c r="E85" s="142" t="s">
        <v>77</v>
      </c>
      <c r="F85" s="142" t="s">
        <v>240</v>
      </c>
      <c r="I85" s="134"/>
      <c r="J85" s="143">
        <f>BK85</f>
        <v>0</v>
      </c>
      <c r="L85" s="131"/>
      <c r="M85" s="136"/>
      <c r="N85" s="137"/>
      <c r="O85" s="137"/>
      <c r="P85" s="138">
        <f>SUM(P86:P153)</f>
        <v>0</v>
      </c>
      <c r="Q85" s="137"/>
      <c r="R85" s="138">
        <f>SUM(R86:R153)</f>
        <v>27.515038000000001</v>
      </c>
      <c r="S85" s="137"/>
      <c r="T85" s="139">
        <f>SUM(T86:T153)</f>
        <v>0</v>
      </c>
      <c r="AR85" s="132" t="s">
        <v>77</v>
      </c>
      <c r="AT85" s="140" t="s">
        <v>69</v>
      </c>
      <c r="AU85" s="140" t="s">
        <v>77</v>
      </c>
      <c r="AY85" s="132" t="s">
        <v>121</v>
      </c>
      <c r="BK85" s="141">
        <f>SUM(BK86:BK153)</f>
        <v>0</v>
      </c>
    </row>
    <row r="86" spans="1:65" s="2" customFormat="1" ht="33" customHeight="1">
      <c r="A86" s="34"/>
      <c r="B86" s="144"/>
      <c r="C86" s="145" t="s">
        <v>77</v>
      </c>
      <c r="D86" s="145" t="s">
        <v>123</v>
      </c>
      <c r="E86" s="146" t="s">
        <v>1394</v>
      </c>
      <c r="F86" s="147" t="s">
        <v>1395</v>
      </c>
      <c r="G86" s="148" t="s">
        <v>297</v>
      </c>
      <c r="H86" s="149">
        <v>21.763999999999999</v>
      </c>
      <c r="I86" s="150"/>
      <c r="J86" s="151">
        <f>ROUND(I86*H86,2)</f>
        <v>0</v>
      </c>
      <c r="K86" s="147" t="s">
        <v>244</v>
      </c>
      <c r="L86" s="35"/>
      <c r="M86" s="152" t="s">
        <v>3</v>
      </c>
      <c r="N86" s="153" t="s">
        <v>41</v>
      </c>
      <c r="O86" s="55"/>
      <c r="P86" s="154">
        <f>O86*H86</f>
        <v>0</v>
      </c>
      <c r="Q86" s="154">
        <v>0</v>
      </c>
      <c r="R86" s="154">
        <f>Q86*H86</f>
        <v>0</v>
      </c>
      <c r="S86" s="154">
        <v>0</v>
      </c>
      <c r="T86" s="155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56" t="s">
        <v>120</v>
      </c>
      <c r="AT86" s="156" t="s">
        <v>123</v>
      </c>
      <c r="AU86" s="156" t="s">
        <v>79</v>
      </c>
      <c r="AY86" s="19" t="s">
        <v>121</v>
      </c>
      <c r="BE86" s="157">
        <f>IF(N86="základní",J86,0)</f>
        <v>0</v>
      </c>
      <c r="BF86" s="157">
        <f>IF(N86="snížená",J86,0)</f>
        <v>0</v>
      </c>
      <c r="BG86" s="157">
        <f>IF(N86="zákl. přenesená",J86,0)</f>
        <v>0</v>
      </c>
      <c r="BH86" s="157">
        <f>IF(N86="sníž. přenesená",J86,0)</f>
        <v>0</v>
      </c>
      <c r="BI86" s="157">
        <f>IF(N86="nulová",J86,0)</f>
        <v>0</v>
      </c>
      <c r="BJ86" s="19" t="s">
        <v>77</v>
      </c>
      <c r="BK86" s="157">
        <f>ROUND(I86*H86,2)</f>
        <v>0</v>
      </c>
      <c r="BL86" s="19" t="s">
        <v>120</v>
      </c>
      <c r="BM86" s="156" t="s">
        <v>1396</v>
      </c>
    </row>
    <row r="87" spans="1:65" s="2" customFormat="1" ht="19.5">
      <c r="A87" s="34"/>
      <c r="B87" s="35"/>
      <c r="C87" s="34"/>
      <c r="D87" s="158" t="s">
        <v>129</v>
      </c>
      <c r="E87" s="34"/>
      <c r="F87" s="159" t="s">
        <v>1397</v>
      </c>
      <c r="G87" s="34"/>
      <c r="H87" s="34"/>
      <c r="I87" s="160"/>
      <c r="J87" s="34"/>
      <c r="K87" s="34"/>
      <c r="L87" s="35"/>
      <c r="M87" s="161"/>
      <c r="N87" s="162"/>
      <c r="O87" s="55"/>
      <c r="P87" s="55"/>
      <c r="Q87" s="55"/>
      <c r="R87" s="55"/>
      <c r="S87" s="55"/>
      <c r="T87" s="56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129</v>
      </c>
      <c r="AU87" s="19" t="s">
        <v>79</v>
      </c>
    </row>
    <row r="88" spans="1:65" s="2" customFormat="1">
      <c r="A88" s="34"/>
      <c r="B88" s="35"/>
      <c r="C88" s="34"/>
      <c r="D88" s="168" t="s">
        <v>247</v>
      </c>
      <c r="E88" s="34"/>
      <c r="F88" s="169" t="s">
        <v>1398</v>
      </c>
      <c r="G88" s="34"/>
      <c r="H88" s="34"/>
      <c r="I88" s="160"/>
      <c r="J88" s="34"/>
      <c r="K88" s="34"/>
      <c r="L88" s="35"/>
      <c r="M88" s="161"/>
      <c r="N88" s="162"/>
      <c r="O88" s="55"/>
      <c r="P88" s="55"/>
      <c r="Q88" s="55"/>
      <c r="R88" s="55"/>
      <c r="S88" s="55"/>
      <c r="T88" s="56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9" t="s">
        <v>247</v>
      </c>
      <c r="AU88" s="19" t="s">
        <v>79</v>
      </c>
    </row>
    <row r="89" spans="1:65" s="13" customFormat="1">
      <c r="B89" s="170"/>
      <c r="D89" s="158" t="s">
        <v>249</v>
      </c>
      <c r="E89" s="171" t="s">
        <v>3</v>
      </c>
      <c r="F89" s="172" t="s">
        <v>1399</v>
      </c>
      <c r="H89" s="171" t="s">
        <v>3</v>
      </c>
      <c r="I89" s="173"/>
      <c r="L89" s="170"/>
      <c r="M89" s="174"/>
      <c r="N89" s="175"/>
      <c r="O89" s="175"/>
      <c r="P89" s="175"/>
      <c r="Q89" s="175"/>
      <c r="R89" s="175"/>
      <c r="S89" s="175"/>
      <c r="T89" s="176"/>
      <c r="AT89" s="171" t="s">
        <v>249</v>
      </c>
      <c r="AU89" s="171" t="s">
        <v>79</v>
      </c>
      <c r="AV89" s="13" t="s">
        <v>77</v>
      </c>
      <c r="AW89" s="13" t="s">
        <v>32</v>
      </c>
      <c r="AX89" s="13" t="s">
        <v>70</v>
      </c>
      <c r="AY89" s="171" t="s">
        <v>121</v>
      </c>
    </row>
    <row r="90" spans="1:65" s="14" customFormat="1">
      <c r="B90" s="177"/>
      <c r="D90" s="158" t="s">
        <v>249</v>
      </c>
      <c r="E90" s="178" t="s">
        <v>3</v>
      </c>
      <c r="F90" s="179" t="s">
        <v>1400</v>
      </c>
      <c r="H90" s="180">
        <v>2.16</v>
      </c>
      <c r="I90" s="181"/>
      <c r="L90" s="177"/>
      <c r="M90" s="182"/>
      <c r="N90" s="183"/>
      <c r="O90" s="183"/>
      <c r="P90" s="183"/>
      <c r="Q90" s="183"/>
      <c r="R90" s="183"/>
      <c r="S90" s="183"/>
      <c r="T90" s="184"/>
      <c r="AT90" s="178" t="s">
        <v>249</v>
      </c>
      <c r="AU90" s="178" t="s">
        <v>79</v>
      </c>
      <c r="AV90" s="14" t="s">
        <v>79</v>
      </c>
      <c r="AW90" s="14" t="s">
        <v>32</v>
      </c>
      <c r="AX90" s="14" t="s">
        <v>70</v>
      </c>
      <c r="AY90" s="178" t="s">
        <v>121</v>
      </c>
    </row>
    <row r="91" spans="1:65" s="13" customFormat="1">
      <c r="B91" s="170"/>
      <c r="D91" s="158" t="s">
        <v>249</v>
      </c>
      <c r="E91" s="171" t="s">
        <v>3</v>
      </c>
      <c r="F91" s="172" t="s">
        <v>1401</v>
      </c>
      <c r="H91" s="171" t="s">
        <v>3</v>
      </c>
      <c r="I91" s="173"/>
      <c r="L91" s="170"/>
      <c r="M91" s="174"/>
      <c r="N91" s="175"/>
      <c r="O91" s="175"/>
      <c r="P91" s="175"/>
      <c r="Q91" s="175"/>
      <c r="R91" s="175"/>
      <c r="S91" s="175"/>
      <c r="T91" s="176"/>
      <c r="AT91" s="171" t="s">
        <v>249</v>
      </c>
      <c r="AU91" s="171" t="s">
        <v>79</v>
      </c>
      <c r="AV91" s="13" t="s">
        <v>77</v>
      </c>
      <c r="AW91" s="13" t="s">
        <v>32</v>
      </c>
      <c r="AX91" s="13" t="s">
        <v>70</v>
      </c>
      <c r="AY91" s="171" t="s">
        <v>121</v>
      </c>
    </row>
    <row r="92" spans="1:65" s="13" customFormat="1">
      <c r="B92" s="170"/>
      <c r="D92" s="158" t="s">
        <v>249</v>
      </c>
      <c r="E92" s="171" t="s">
        <v>3</v>
      </c>
      <c r="F92" s="172" t="s">
        <v>1402</v>
      </c>
      <c r="H92" s="171" t="s">
        <v>3</v>
      </c>
      <c r="I92" s="173"/>
      <c r="L92" s="170"/>
      <c r="M92" s="174"/>
      <c r="N92" s="175"/>
      <c r="O92" s="175"/>
      <c r="P92" s="175"/>
      <c r="Q92" s="175"/>
      <c r="R92" s="175"/>
      <c r="S92" s="175"/>
      <c r="T92" s="176"/>
      <c r="AT92" s="171" t="s">
        <v>249</v>
      </c>
      <c r="AU92" s="171" t="s">
        <v>79</v>
      </c>
      <c r="AV92" s="13" t="s">
        <v>77</v>
      </c>
      <c r="AW92" s="13" t="s">
        <v>32</v>
      </c>
      <c r="AX92" s="13" t="s">
        <v>70</v>
      </c>
      <c r="AY92" s="171" t="s">
        <v>121</v>
      </c>
    </row>
    <row r="93" spans="1:65" s="14" customFormat="1">
      <c r="B93" s="177"/>
      <c r="D93" s="158" t="s">
        <v>249</v>
      </c>
      <c r="E93" s="178" t="s">
        <v>3</v>
      </c>
      <c r="F93" s="179" t="s">
        <v>1400</v>
      </c>
      <c r="H93" s="180">
        <v>2.16</v>
      </c>
      <c r="I93" s="181"/>
      <c r="L93" s="177"/>
      <c r="M93" s="182"/>
      <c r="N93" s="183"/>
      <c r="O93" s="183"/>
      <c r="P93" s="183"/>
      <c r="Q93" s="183"/>
      <c r="R93" s="183"/>
      <c r="S93" s="183"/>
      <c r="T93" s="184"/>
      <c r="AT93" s="178" t="s">
        <v>249</v>
      </c>
      <c r="AU93" s="178" t="s">
        <v>79</v>
      </c>
      <c r="AV93" s="14" t="s">
        <v>79</v>
      </c>
      <c r="AW93" s="14" t="s">
        <v>32</v>
      </c>
      <c r="AX93" s="14" t="s">
        <v>70</v>
      </c>
      <c r="AY93" s="178" t="s">
        <v>121</v>
      </c>
    </row>
    <row r="94" spans="1:65" s="13" customFormat="1">
      <c r="B94" s="170"/>
      <c r="D94" s="158" t="s">
        <v>249</v>
      </c>
      <c r="E94" s="171" t="s">
        <v>3</v>
      </c>
      <c r="F94" s="172" t="s">
        <v>1403</v>
      </c>
      <c r="H94" s="171" t="s">
        <v>3</v>
      </c>
      <c r="I94" s="173"/>
      <c r="L94" s="170"/>
      <c r="M94" s="174"/>
      <c r="N94" s="175"/>
      <c r="O94" s="175"/>
      <c r="P94" s="175"/>
      <c r="Q94" s="175"/>
      <c r="R94" s="175"/>
      <c r="S94" s="175"/>
      <c r="T94" s="176"/>
      <c r="AT94" s="171" t="s">
        <v>249</v>
      </c>
      <c r="AU94" s="171" t="s">
        <v>79</v>
      </c>
      <c r="AV94" s="13" t="s">
        <v>77</v>
      </c>
      <c r="AW94" s="13" t="s">
        <v>32</v>
      </c>
      <c r="AX94" s="13" t="s">
        <v>70</v>
      </c>
      <c r="AY94" s="171" t="s">
        <v>121</v>
      </c>
    </row>
    <row r="95" spans="1:65" s="13" customFormat="1">
      <c r="B95" s="170"/>
      <c r="D95" s="158" t="s">
        <v>249</v>
      </c>
      <c r="E95" s="171" t="s">
        <v>3</v>
      </c>
      <c r="F95" s="172" t="s">
        <v>638</v>
      </c>
      <c r="H95" s="171" t="s">
        <v>3</v>
      </c>
      <c r="I95" s="173"/>
      <c r="L95" s="170"/>
      <c r="M95" s="174"/>
      <c r="N95" s="175"/>
      <c r="O95" s="175"/>
      <c r="P95" s="175"/>
      <c r="Q95" s="175"/>
      <c r="R95" s="175"/>
      <c r="S95" s="175"/>
      <c r="T95" s="176"/>
      <c r="AT95" s="171" t="s">
        <v>249</v>
      </c>
      <c r="AU95" s="171" t="s">
        <v>79</v>
      </c>
      <c r="AV95" s="13" t="s">
        <v>77</v>
      </c>
      <c r="AW95" s="13" t="s">
        <v>32</v>
      </c>
      <c r="AX95" s="13" t="s">
        <v>70</v>
      </c>
      <c r="AY95" s="171" t="s">
        <v>121</v>
      </c>
    </row>
    <row r="96" spans="1:65" s="14" customFormat="1">
      <c r="B96" s="177"/>
      <c r="D96" s="158" t="s">
        <v>249</v>
      </c>
      <c r="E96" s="178" t="s">
        <v>3</v>
      </c>
      <c r="F96" s="179" t="s">
        <v>1404</v>
      </c>
      <c r="H96" s="180">
        <v>0.61299999999999999</v>
      </c>
      <c r="I96" s="181"/>
      <c r="L96" s="177"/>
      <c r="M96" s="182"/>
      <c r="N96" s="183"/>
      <c r="O96" s="183"/>
      <c r="P96" s="183"/>
      <c r="Q96" s="183"/>
      <c r="R96" s="183"/>
      <c r="S96" s="183"/>
      <c r="T96" s="184"/>
      <c r="AT96" s="178" t="s">
        <v>249</v>
      </c>
      <c r="AU96" s="178" t="s">
        <v>79</v>
      </c>
      <c r="AV96" s="14" t="s">
        <v>79</v>
      </c>
      <c r="AW96" s="14" t="s">
        <v>32</v>
      </c>
      <c r="AX96" s="14" t="s">
        <v>70</v>
      </c>
      <c r="AY96" s="178" t="s">
        <v>121</v>
      </c>
    </row>
    <row r="97" spans="2:51" s="13" customFormat="1">
      <c r="B97" s="170"/>
      <c r="D97" s="158" t="s">
        <v>249</v>
      </c>
      <c r="E97" s="171" t="s">
        <v>3</v>
      </c>
      <c r="F97" s="172" t="s">
        <v>636</v>
      </c>
      <c r="H97" s="171" t="s">
        <v>3</v>
      </c>
      <c r="I97" s="173"/>
      <c r="L97" s="170"/>
      <c r="M97" s="174"/>
      <c r="N97" s="175"/>
      <c r="O97" s="175"/>
      <c r="P97" s="175"/>
      <c r="Q97" s="175"/>
      <c r="R97" s="175"/>
      <c r="S97" s="175"/>
      <c r="T97" s="176"/>
      <c r="AT97" s="171" t="s">
        <v>249</v>
      </c>
      <c r="AU97" s="171" t="s">
        <v>79</v>
      </c>
      <c r="AV97" s="13" t="s">
        <v>77</v>
      </c>
      <c r="AW97" s="13" t="s">
        <v>32</v>
      </c>
      <c r="AX97" s="13" t="s">
        <v>70</v>
      </c>
      <c r="AY97" s="171" t="s">
        <v>121</v>
      </c>
    </row>
    <row r="98" spans="2:51" s="14" customFormat="1">
      <c r="B98" s="177"/>
      <c r="D98" s="158" t="s">
        <v>249</v>
      </c>
      <c r="E98" s="178" t="s">
        <v>3</v>
      </c>
      <c r="F98" s="179" t="s">
        <v>1405</v>
      </c>
      <c r="H98" s="180">
        <v>0.45500000000000002</v>
      </c>
      <c r="I98" s="181"/>
      <c r="L98" s="177"/>
      <c r="M98" s="182"/>
      <c r="N98" s="183"/>
      <c r="O98" s="183"/>
      <c r="P98" s="183"/>
      <c r="Q98" s="183"/>
      <c r="R98" s="183"/>
      <c r="S98" s="183"/>
      <c r="T98" s="184"/>
      <c r="AT98" s="178" t="s">
        <v>249</v>
      </c>
      <c r="AU98" s="178" t="s">
        <v>79</v>
      </c>
      <c r="AV98" s="14" t="s">
        <v>79</v>
      </c>
      <c r="AW98" s="14" t="s">
        <v>32</v>
      </c>
      <c r="AX98" s="14" t="s">
        <v>70</v>
      </c>
      <c r="AY98" s="178" t="s">
        <v>121</v>
      </c>
    </row>
    <row r="99" spans="2:51" s="13" customFormat="1">
      <c r="B99" s="170"/>
      <c r="D99" s="158" t="s">
        <v>249</v>
      </c>
      <c r="E99" s="171" t="s">
        <v>3</v>
      </c>
      <c r="F99" s="172" t="s">
        <v>1406</v>
      </c>
      <c r="H99" s="171" t="s">
        <v>3</v>
      </c>
      <c r="I99" s="173"/>
      <c r="L99" s="170"/>
      <c r="M99" s="174"/>
      <c r="N99" s="175"/>
      <c r="O99" s="175"/>
      <c r="P99" s="175"/>
      <c r="Q99" s="175"/>
      <c r="R99" s="175"/>
      <c r="S99" s="175"/>
      <c r="T99" s="176"/>
      <c r="AT99" s="171" t="s">
        <v>249</v>
      </c>
      <c r="AU99" s="171" t="s">
        <v>79</v>
      </c>
      <c r="AV99" s="13" t="s">
        <v>77</v>
      </c>
      <c r="AW99" s="13" t="s">
        <v>32</v>
      </c>
      <c r="AX99" s="13" t="s">
        <v>70</v>
      </c>
      <c r="AY99" s="171" t="s">
        <v>121</v>
      </c>
    </row>
    <row r="100" spans="2:51" s="13" customFormat="1">
      <c r="B100" s="170"/>
      <c r="D100" s="158" t="s">
        <v>249</v>
      </c>
      <c r="E100" s="171" t="s">
        <v>3</v>
      </c>
      <c r="F100" s="172" t="s">
        <v>638</v>
      </c>
      <c r="H100" s="171" t="s">
        <v>3</v>
      </c>
      <c r="I100" s="173"/>
      <c r="L100" s="170"/>
      <c r="M100" s="174"/>
      <c r="N100" s="175"/>
      <c r="O100" s="175"/>
      <c r="P100" s="175"/>
      <c r="Q100" s="175"/>
      <c r="R100" s="175"/>
      <c r="S100" s="175"/>
      <c r="T100" s="176"/>
      <c r="AT100" s="171" t="s">
        <v>249</v>
      </c>
      <c r="AU100" s="171" t="s">
        <v>79</v>
      </c>
      <c r="AV100" s="13" t="s">
        <v>77</v>
      </c>
      <c r="AW100" s="13" t="s">
        <v>32</v>
      </c>
      <c r="AX100" s="13" t="s">
        <v>70</v>
      </c>
      <c r="AY100" s="171" t="s">
        <v>121</v>
      </c>
    </row>
    <row r="101" spans="2:51" s="14" customFormat="1">
      <c r="B101" s="177"/>
      <c r="D101" s="158" t="s">
        <v>249</v>
      </c>
      <c r="E101" s="178" t="s">
        <v>3</v>
      </c>
      <c r="F101" s="179" t="s">
        <v>1407</v>
      </c>
      <c r="H101" s="180">
        <v>4.6550000000000002</v>
      </c>
      <c r="I101" s="181"/>
      <c r="L101" s="177"/>
      <c r="M101" s="182"/>
      <c r="N101" s="183"/>
      <c r="O101" s="183"/>
      <c r="P101" s="183"/>
      <c r="Q101" s="183"/>
      <c r="R101" s="183"/>
      <c r="S101" s="183"/>
      <c r="T101" s="184"/>
      <c r="AT101" s="178" t="s">
        <v>249</v>
      </c>
      <c r="AU101" s="178" t="s">
        <v>79</v>
      </c>
      <c r="AV101" s="14" t="s">
        <v>79</v>
      </c>
      <c r="AW101" s="14" t="s">
        <v>32</v>
      </c>
      <c r="AX101" s="14" t="s">
        <v>70</v>
      </c>
      <c r="AY101" s="178" t="s">
        <v>121</v>
      </c>
    </row>
    <row r="102" spans="2:51" s="13" customFormat="1">
      <c r="B102" s="170"/>
      <c r="D102" s="158" t="s">
        <v>249</v>
      </c>
      <c r="E102" s="171" t="s">
        <v>3</v>
      </c>
      <c r="F102" s="172" t="s">
        <v>636</v>
      </c>
      <c r="H102" s="171" t="s">
        <v>3</v>
      </c>
      <c r="I102" s="173"/>
      <c r="L102" s="170"/>
      <c r="M102" s="174"/>
      <c r="N102" s="175"/>
      <c r="O102" s="175"/>
      <c r="P102" s="175"/>
      <c r="Q102" s="175"/>
      <c r="R102" s="175"/>
      <c r="S102" s="175"/>
      <c r="T102" s="176"/>
      <c r="AT102" s="171" t="s">
        <v>249</v>
      </c>
      <c r="AU102" s="171" t="s">
        <v>79</v>
      </c>
      <c r="AV102" s="13" t="s">
        <v>77</v>
      </c>
      <c r="AW102" s="13" t="s">
        <v>32</v>
      </c>
      <c r="AX102" s="13" t="s">
        <v>70</v>
      </c>
      <c r="AY102" s="171" t="s">
        <v>121</v>
      </c>
    </row>
    <row r="103" spans="2:51" s="14" customFormat="1">
      <c r="B103" s="177"/>
      <c r="D103" s="158" t="s">
        <v>249</v>
      </c>
      <c r="E103" s="178" t="s">
        <v>3</v>
      </c>
      <c r="F103" s="179" t="s">
        <v>1408</v>
      </c>
      <c r="H103" s="180">
        <v>2.3660000000000001</v>
      </c>
      <c r="I103" s="181"/>
      <c r="L103" s="177"/>
      <c r="M103" s="182"/>
      <c r="N103" s="183"/>
      <c r="O103" s="183"/>
      <c r="P103" s="183"/>
      <c r="Q103" s="183"/>
      <c r="R103" s="183"/>
      <c r="S103" s="183"/>
      <c r="T103" s="184"/>
      <c r="AT103" s="178" t="s">
        <v>249</v>
      </c>
      <c r="AU103" s="178" t="s">
        <v>79</v>
      </c>
      <c r="AV103" s="14" t="s">
        <v>79</v>
      </c>
      <c r="AW103" s="14" t="s">
        <v>32</v>
      </c>
      <c r="AX103" s="14" t="s">
        <v>70</v>
      </c>
      <c r="AY103" s="178" t="s">
        <v>121</v>
      </c>
    </row>
    <row r="104" spans="2:51" s="13" customFormat="1">
      <c r="B104" s="170"/>
      <c r="D104" s="158" t="s">
        <v>249</v>
      </c>
      <c r="E104" s="171" t="s">
        <v>3</v>
      </c>
      <c r="F104" s="172" t="s">
        <v>1409</v>
      </c>
      <c r="H104" s="171" t="s">
        <v>3</v>
      </c>
      <c r="I104" s="173"/>
      <c r="L104" s="170"/>
      <c r="M104" s="174"/>
      <c r="N104" s="175"/>
      <c r="O104" s="175"/>
      <c r="P104" s="175"/>
      <c r="Q104" s="175"/>
      <c r="R104" s="175"/>
      <c r="S104" s="175"/>
      <c r="T104" s="176"/>
      <c r="AT104" s="171" t="s">
        <v>249</v>
      </c>
      <c r="AU104" s="171" t="s">
        <v>79</v>
      </c>
      <c r="AV104" s="13" t="s">
        <v>77</v>
      </c>
      <c r="AW104" s="13" t="s">
        <v>32</v>
      </c>
      <c r="AX104" s="13" t="s">
        <v>70</v>
      </c>
      <c r="AY104" s="171" t="s">
        <v>121</v>
      </c>
    </row>
    <row r="105" spans="2:51" s="13" customFormat="1">
      <c r="B105" s="170"/>
      <c r="D105" s="158" t="s">
        <v>249</v>
      </c>
      <c r="E105" s="171" t="s">
        <v>3</v>
      </c>
      <c r="F105" s="172" t="s">
        <v>638</v>
      </c>
      <c r="H105" s="171" t="s">
        <v>3</v>
      </c>
      <c r="I105" s="173"/>
      <c r="L105" s="170"/>
      <c r="M105" s="174"/>
      <c r="N105" s="175"/>
      <c r="O105" s="175"/>
      <c r="P105" s="175"/>
      <c r="Q105" s="175"/>
      <c r="R105" s="175"/>
      <c r="S105" s="175"/>
      <c r="T105" s="176"/>
      <c r="AT105" s="171" t="s">
        <v>249</v>
      </c>
      <c r="AU105" s="171" t="s">
        <v>79</v>
      </c>
      <c r="AV105" s="13" t="s">
        <v>77</v>
      </c>
      <c r="AW105" s="13" t="s">
        <v>32</v>
      </c>
      <c r="AX105" s="13" t="s">
        <v>70</v>
      </c>
      <c r="AY105" s="171" t="s">
        <v>121</v>
      </c>
    </row>
    <row r="106" spans="2:51" s="14" customFormat="1">
      <c r="B106" s="177"/>
      <c r="D106" s="158" t="s">
        <v>249</v>
      </c>
      <c r="E106" s="178" t="s">
        <v>3</v>
      </c>
      <c r="F106" s="179" t="s">
        <v>1410</v>
      </c>
      <c r="H106" s="180">
        <v>1.925</v>
      </c>
      <c r="I106" s="181"/>
      <c r="L106" s="177"/>
      <c r="M106" s="182"/>
      <c r="N106" s="183"/>
      <c r="O106" s="183"/>
      <c r="P106" s="183"/>
      <c r="Q106" s="183"/>
      <c r="R106" s="183"/>
      <c r="S106" s="183"/>
      <c r="T106" s="184"/>
      <c r="AT106" s="178" t="s">
        <v>249</v>
      </c>
      <c r="AU106" s="178" t="s">
        <v>79</v>
      </c>
      <c r="AV106" s="14" t="s">
        <v>79</v>
      </c>
      <c r="AW106" s="14" t="s">
        <v>32</v>
      </c>
      <c r="AX106" s="14" t="s">
        <v>70</v>
      </c>
      <c r="AY106" s="178" t="s">
        <v>121</v>
      </c>
    </row>
    <row r="107" spans="2:51" s="13" customFormat="1">
      <c r="B107" s="170"/>
      <c r="D107" s="158" t="s">
        <v>249</v>
      </c>
      <c r="E107" s="171" t="s">
        <v>3</v>
      </c>
      <c r="F107" s="172" t="s">
        <v>636</v>
      </c>
      <c r="H107" s="171" t="s">
        <v>3</v>
      </c>
      <c r="I107" s="173"/>
      <c r="L107" s="170"/>
      <c r="M107" s="174"/>
      <c r="N107" s="175"/>
      <c r="O107" s="175"/>
      <c r="P107" s="175"/>
      <c r="Q107" s="175"/>
      <c r="R107" s="175"/>
      <c r="S107" s="175"/>
      <c r="T107" s="176"/>
      <c r="AT107" s="171" t="s">
        <v>249</v>
      </c>
      <c r="AU107" s="171" t="s">
        <v>79</v>
      </c>
      <c r="AV107" s="13" t="s">
        <v>77</v>
      </c>
      <c r="AW107" s="13" t="s">
        <v>32</v>
      </c>
      <c r="AX107" s="13" t="s">
        <v>70</v>
      </c>
      <c r="AY107" s="171" t="s">
        <v>121</v>
      </c>
    </row>
    <row r="108" spans="2:51" s="14" customFormat="1">
      <c r="B108" s="177"/>
      <c r="D108" s="158" t="s">
        <v>249</v>
      </c>
      <c r="E108" s="178" t="s">
        <v>3</v>
      </c>
      <c r="F108" s="179" t="s">
        <v>1411</v>
      </c>
      <c r="H108" s="180">
        <v>1.43</v>
      </c>
      <c r="I108" s="181"/>
      <c r="L108" s="177"/>
      <c r="M108" s="182"/>
      <c r="N108" s="183"/>
      <c r="O108" s="183"/>
      <c r="P108" s="183"/>
      <c r="Q108" s="183"/>
      <c r="R108" s="183"/>
      <c r="S108" s="183"/>
      <c r="T108" s="184"/>
      <c r="AT108" s="178" t="s">
        <v>249</v>
      </c>
      <c r="AU108" s="178" t="s">
        <v>79</v>
      </c>
      <c r="AV108" s="14" t="s">
        <v>79</v>
      </c>
      <c r="AW108" s="14" t="s">
        <v>32</v>
      </c>
      <c r="AX108" s="14" t="s">
        <v>70</v>
      </c>
      <c r="AY108" s="178" t="s">
        <v>121</v>
      </c>
    </row>
    <row r="109" spans="2:51" s="13" customFormat="1">
      <c r="B109" s="170"/>
      <c r="D109" s="158" t="s">
        <v>249</v>
      </c>
      <c r="E109" s="171" t="s">
        <v>3</v>
      </c>
      <c r="F109" s="172" t="s">
        <v>1412</v>
      </c>
      <c r="H109" s="171" t="s">
        <v>3</v>
      </c>
      <c r="I109" s="173"/>
      <c r="L109" s="170"/>
      <c r="M109" s="174"/>
      <c r="N109" s="175"/>
      <c r="O109" s="175"/>
      <c r="P109" s="175"/>
      <c r="Q109" s="175"/>
      <c r="R109" s="175"/>
      <c r="S109" s="175"/>
      <c r="T109" s="176"/>
      <c r="AT109" s="171" t="s">
        <v>249</v>
      </c>
      <c r="AU109" s="171" t="s">
        <v>79</v>
      </c>
      <c r="AV109" s="13" t="s">
        <v>77</v>
      </c>
      <c r="AW109" s="13" t="s">
        <v>32</v>
      </c>
      <c r="AX109" s="13" t="s">
        <v>70</v>
      </c>
      <c r="AY109" s="171" t="s">
        <v>121</v>
      </c>
    </row>
    <row r="110" spans="2:51" s="13" customFormat="1">
      <c r="B110" s="170"/>
      <c r="D110" s="158" t="s">
        <v>249</v>
      </c>
      <c r="E110" s="171" t="s">
        <v>3</v>
      </c>
      <c r="F110" s="172" t="s">
        <v>638</v>
      </c>
      <c r="H110" s="171" t="s">
        <v>3</v>
      </c>
      <c r="I110" s="173"/>
      <c r="L110" s="170"/>
      <c r="M110" s="174"/>
      <c r="N110" s="175"/>
      <c r="O110" s="175"/>
      <c r="P110" s="175"/>
      <c r="Q110" s="175"/>
      <c r="R110" s="175"/>
      <c r="S110" s="175"/>
      <c r="T110" s="176"/>
      <c r="AT110" s="171" t="s">
        <v>249</v>
      </c>
      <c r="AU110" s="171" t="s">
        <v>79</v>
      </c>
      <c r="AV110" s="13" t="s">
        <v>77</v>
      </c>
      <c r="AW110" s="13" t="s">
        <v>32</v>
      </c>
      <c r="AX110" s="13" t="s">
        <v>70</v>
      </c>
      <c r="AY110" s="171" t="s">
        <v>121</v>
      </c>
    </row>
    <row r="111" spans="2:51" s="14" customFormat="1">
      <c r="B111" s="177"/>
      <c r="D111" s="158" t="s">
        <v>249</v>
      </c>
      <c r="E111" s="178" t="s">
        <v>3</v>
      </c>
      <c r="F111" s="179" t="s">
        <v>1413</v>
      </c>
      <c r="H111" s="180">
        <v>3</v>
      </c>
      <c r="I111" s="181"/>
      <c r="L111" s="177"/>
      <c r="M111" s="182"/>
      <c r="N111" s="183"/>
      <c r="O111" s="183"/>
      <c r="P111" s="183"/>
      <c r="Q111" s="183"/>
      <c r="R111" s="183"/>
      <c r="S111" s="183"/>
      <c r="T111" s="184"/>
      <c r="AT111" s="178" t="s">
        <v>249</v>
      </c>
      <c r="AU111" s="178" t="s">
        <v>79</v>
      </c>
      <c r="AV111" s="14" t="s">
        <v>79</v>
      </c>
      <c r="AW111" s="14" t="s">
        <v>32</v>
      </c>
      <c r="AX111" s="14" t="s">
        <v>70</v>
      </c>
      <c r="AY111" s="178" t="s">
        <v>121</v>
      </c>
    </row>
    <row r="112" spans="2:51" s="13" customFormat="1">
      <c r="B112" s="170"/>
      <c r="D112" s="158" t="s">
        <v>249</v>
      </c>
      <c r="E112" s="171" t="s">
        <v>3</v>
      </c>
      <c r="F112" s="172" t="s">
        <v>636</v>
      </c>
      <c r="H112" s="171" t="s">
        <v>3</v>
      </c>
      <c r="I112" s="173"/>
      <c r="L112" s="170"/>
      <c r="M112" s="174"/>
      <c r="N112" s="175"/>
      <c r="O112" s="175"/>
      <c r="P112" s="175"/>
      <c r="Q112" s="175"/>
      <c r="R112" s="175"/>
      <c r="S112" s="175"/>
      <c r="T112" s="176"/>
      <c r="AT112" s="171" t="s">
        <v>249</v>
      </c>
      <c r="AU112" s="171" t="s">
        <v>79</v>
      </c>
      <c r="AV112" s="13" t="s">
        <v>77</v>
      </c>
      <c r="AW112" s="13" t="s">
        <v>32</v>
      </c>
      <c r="AX112" s="13" t="s">
        <v>70</v>
      </c>
      <c r="AY112" s="171" t="s">
        <v>121</v>
      </c>
    </row>
    <row r="113" spans="1:65" s="14" customFormat="1">
      <c r="B113" s="177"/>
      <c r="D113" s="158" t="s">
        <v>249</v>
      </c>
      <c r="E113" s="178" t="s">
        <v>3</v>
      </c>
      <c r="F113" s="179" t="s">
        <v>1414</v>
      </c>
      <c r="H113" s="180">
        <v>3</v>
      </c>
      <c r="I113" s="181"/>
      <c r="L113" s="177"/>
      <c r="M113" s="182"/>
      <c r="N113" s="183"/>
      <c r="O113" s="183"/>
      <c r="P113" s="183"/>
      <c r="Q113" s="183"/>
      <c r="R113" s="183"/>
      <c r="S113" s="183"/>
      <c r="T113" s="184"/>
      <c r="AT113" s="178" t="s">
        <v>249</v>
      </c>
      <c r="AU113" s="178" t="s">
        <v>79</v>
      </c>
      <c r="AV113" s="14" t="s">
        <v>79</v>
      </c>
      <c r="AW113" s="14" t="s">
        <v>32</v>
      </c>
      <c r="AX113" s="14" t="s">
        <v>70</v>
      </c>
      <c r="AY113" s="178" t="s">
        <v>121</v>
      </c>
    </row>
    <row r="114" spans="1:65" s="15" customFormat="1">
      <c r="B114" s="185"/>
      <c r="D114" s="158" t="s">
        <v>249</v>
      </c>
      <c r="E114" s="186" t="s">
        <v>3</v>
      </c>
      <c r="F114" s="187" t="s">
        <v>253</v>
      </c>
      <c r="H114" s="188">
        <v>21.763999999999999</v>
      </c>
      <c r="I114" s="189"/>
      <c r="L114" s="185"/>
      <c r="M114" s="190"/>
      <c r="N114" s="191"/>
      <c r="O114" s="191"/>
      <c r="P114" s="191"/>
      <c r="Q114" s="191"/>
      <c r="R114" s="191"/>
      <c r="S114" s="191"/>
      <c r="T114" s="192"/>
      <c r="AT114" s="186" t="s">
        <v>249</v>
      </c>
      <c r="AU114" s="186" t="s">
        <v>79</v>
      </c>
      <c r="AV114" s="15" t="s">
        <v>120</v>
      </c>
      <c r="AW114" s="15" t="s">
        <v>32</v>
      </c>
      <c r="AX114" s="15" t="s">
        <v>77</v>
      </c>
      <c r="AY114" s="186" t="s">
        <v>121</v>
      </c>
    </row>
    <row r="115" spans="1:65" s="2" customFormat="1" ht="33" customHeight="1">
      <c r="A115" s="34"/>
      <c r="B115" s="144"/>
      <c r="C115" s="145" t="s">
        <v>79</v>
      </c>
      <c r="D115" s="145" t="s">
        <v>123</v>
      </c>
      <c r="E115" s="146" t="s">
        <v>1415</v>
      </c>
      <c r="F115" s="147" t="s">
        <v>1416</v>
      </c>
      <c r="G115" s="148" t="s">
        <v>297</v>
      </c>
      <c r="H115" s="149">
        <v>39.799999999999997</v>
      </c>
      <c r="I115" s="150"/>
      <c r="J115" s="151">
        <f>ROUND(I115*H115,2)</f>
        <v>0</v>
      </c>
      <c r="K115" s="147" t="s">
        <v>244</v>
      </c>
      <c r="L115" s="35"/>
      <c r="M115" s="152" t="s">
        <v>3</v>
      </c>
      <c r="N115" s="153" t="s">
        <v>41</v>
      </c>
      <c r="O115" s="55"/>
      <c r="P115" s="154">
        <f>O115*H115</f>
        <v>0</v>
      </c>
      <c r="Q115" s="154">
        <v>0</v>
      </c>
      <c r="R115" s="154">
        <f>Q115*H115</f>
        <v>0</v>
      </c>
      <c r="S115" s="154">
        <v>0</v>
      </c>
      <c r="T115" s="15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56" t="s">
        <v>120</v>
      </c>
      <c r="AT115" s="156" t="s">
        <v>123</v>
      </c>
      <c r="AU115" s="156" t="s">
        <v>79</v>
      </c>
      <c r="AY115" s="19" t="s">
        <v>121</v>
      </c>
      <c r="BE115" s="157">
        <f>IF(N115="základní",J115,0)</f>
        <v>0</v>
      </c>
      <c r="BF115" s="157">
        <f>IF(N115="snížená",J115,0)</f>
        <v>0</v>
      </c>
      <c r="BG115" s="157">
        <f>IF(N115="zákl. přenesená",J115,0)</f>
        <v>0</v>
      </c>
      <c r="BH115" s="157">
        <f>IF(N115="sníž. přenesená",J115,0)</f>
        <v>0</v>
      </c>
      <c r="BI115" s="157">
        <f>IF(N115="nulová",J115,0)</f>
        <v>0</v>
      </c>
      <c r="BJ115" s="19" t="s">
        <v>77</v>
      </c>
      <c r="BK115" s="157">
        <f>ROUND(I115*H115,2)</f>
        <v>0</v>
      </c>
      <c r="BL115" s="19" t="s">
        <v>120</v>
      </c>
      <c r="BM115" s="156" t="s">
        <v>1417</v>
      </c>
    </row>
    <row r="116" spans="1:65" s="2" customFormat="1" ht="39">
      <c r="A116" s="34"/>
      <c r="B116" s="35"/>
      <c r="C116" s="34"/>
      <c r="D116" s="158" t="s">
        <v>129</v>
      </c>
      <c r="E116" s="34"/>
      <c r="F116" s="159" t="s">
        <v>1418</v>
      </c>
      <c r="G116" s="34"/>
      <c r="H116" s="34"/>
      <c r="I116" s="160"/>
      <c r="J116" s="34"/>
      <c r="K116" s="34"/>
      <c r="L116" s="35"/>
      <c r="M116" s="161"/>
      <c r="N116" s="162"/>
      <c r="O116" s="55"/>
      <c r="P116" s="55"/>
      <c r="Q116" s="55"/>
      <c r="R116" s="55"/>
      <c r="S116" s="55"/>
      <c r="T116" s="5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129</v>
      </c>
      <c r="AU116" s="19" t="s">
        <v>79</v>
      </c>
    </row>
    <row r="117" spans="1:65" s="2" customFormat="1">
      <c r="A117" s="34"/>
      <c r="B117" s="35"/>
      <c r="C117" s="34"/>
      <c r="D117" s="168" t="s">
        <v>247</v>
      </c>
      <c r="E117" s="34"/>
      <c r="F117" s="169" t="s">
        <v>1419</v>
      </c>
      <c r="G117" s="34"/>
      <c r="H117" s="34"/>
      <c r="I117" s="160"/>
      <c r="J117" s="34"/>
      <c r="K117" s="34"/>
      <c r="L117" s="35"/>
      <c r="M117" s="161"/>
      <c r="N117" s="162"/>
      <c r="O117" s="55"/>
      <c r="P117" s="55"/>
      <c r="Q117" s="55"/>
      <c r="R117" s="55"/>
      <c r="S117" s="55"/>
      <c r="T117" s="5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247</v>
      </c>
      <c r="AU117" s="19" t="s">
        <v>79</v>
      </c>
    </row>
    <row r="118" spans="1:65" s="13" customFormat="1">
      <c r="B118" s="170"/>
      <c r="D118" s="158" t="s">
        <v>249</v>
      </c>
      <c r="E118" s="171" t="s">
        <v>3</v>
      </c>
      <c r="F118" s="172" t="s">
        <v>1420</v>
      </c>
      <c r="H118" s="171" t="s">
        <v>3</v>
      </c>
      <c r="I118" s="173"/>
      <c r="L118" s="170"/>
      <c r="M118" s="174"/>
      <c r="N118" s="175"/>
      <c r="O118" s="175"/>
      <c r="P118" s="175"/>
      <c r="Q118" s="175"/>
      <c r="R118" s="175"/>
      <c r="S118" s="175"/>
      <c r="T118" s="176"/>
      <c r="AT118" s="171" t="s">
        <v>249</v>
      </c>
      <c r="AU118" s="171" t="s">
        <v>79</v>
      </c>
      <c r="AV118" s="13" t="s">
        <v>77</v>
      </c>
      <c r="AW118" s="13" t="s">
        <v>32</v>
      </c>
      <c r="AX118" s="13" t="s">
        <v>70</v>
      </c>
      <c r="AY118" s="171" t="s">
        <v>121</v>
      </c>
    </row>
    <row r="119" spans="1:65" s="13" customFormat="1">
      <c r="B119" s="170"/>
      <c r="D119" s="158" t="s">
        <v>249</v>
      </c>
      <c r="E119" s="171" t="s">
        <v>3</v>
      </c>
      <c r="F119" s="172" t="s">
        <v>1421</v>
      </c>
      <c r="H119" s="171" t="s">
        <v>3</v>
      </c>
      <c r="I119" s="173"/>
      <c r="L119" s="170"/>
      <c r="M119" s="174"/>
      <c r="N119" s="175"/>
      <c r="O119" s="175"/>
      <c r="P119" s="175"/>
      <c r="Q119" s="175"/>
      <c r="R119" s="175"/>
      <c r="S119" s="175"/>
      <c r="T119" s="176"/>
      <c r="AT119" s="171" t="s">
        <v>249</v>
      </c>
      <c r="AU119" s="171" t="s">
        <v>79</v>
      </c>
      <c r="AV119" s="13" t="s">
        <v>77</v>
      </c>
      <c r="AW119" s="13" t="s">
        <v>32</v>
      </c>
      <c r="AX119" s="13" t="s">
        <v>70</v>
      </c>
      <c r="AY119" s="171" t="s">
        <v>121</v>
      </c>
    </row>
    <row r="120" spans="1:65" s="14" customFormat="1">
      <c r="B120" s="177"/>
      <c r="D120" s="158" t="s">
        <v>249</v>
      </c>
      <c r="E120" s="178" t="s">
        <v>3</v>
      </c>
      <c r="F120" s="179" t="s">
        <v>1422</v>
      </c>
      <c r="H120" s="180">
        <v>16.600000000000001</v>
      </c>
      <c r="I120" s="181"/>
      <c r="L120" s="177"/>
      <c r="M120" s="182"/>
      <c r="N120" s="183"/>
      <c r="O120" s="183"/>
      <c r="P120" s="183"/>
      <c r="Q120" s="183"/>
      <c r="R120" s="183"/>
      <c r="S120" s="183"/>
      <c r="T120" s="184"/>
      <c r="AT120" s="178" t="s">
        <v>249</v>
      </c>
      <c r="AU120" s="178" t="s">
        <v>79</v>
      </c>
      <c r="AV120" s="14" t="s">
        <v>79</v>
      </c>
      <c r="AW120" s="14" t="s">
        <v>32</v>
      </c>
      <c r="AX120" s="14" t="s">
        <v>70</v>
      </c>
      <c r="AY120" s="178" t="s">
        <v>121</v>
      </c>
    </row>
    <row r="121" spans="1:65" s="13" customFormat="1">
      <c r="B121" s="170"/>
      <c r="D121" s="158" t="s">
        <v>249</v>
      </c>
      <c r="E121" s="171" t="s">
        <v>3</v>
      </c>
      <c r="F121" s="172" t="s">
        <v>1423</v>
      </c>
      <c r="H121" s="171" t="s">
        <v>3</v>
      </c>
      <c r="I121" s="173"/>
      <c r="L121" s="170"/>
      <c r="M121" s="174"/>
      <c r="N121" s="175"/>
      <c r="O121" s="175"/>
      <c r="P121" s="175"/>
      <c r="Q121" s="175"/>
      <c r="R121" s="175"/>
      <c r="S121" s="175"/>
      <c r="T121" s="176"/>
      <c r="AT121" s="171" t="s">
        <v>249</v>
      </c>
      <c r="AU121" s="171" t="s">
        <v>79</v>
      </c>
      <c r="AV121" s="13" t="s">
        <v>77</v>
      </c>
      <c r="AW121" s="13" t="s">
        <v>32</v>
      </c>
      <c r="AX121" s="13" t="s">
        <v>70</v>
      </c>
      <c r="AY121" s="171" t="s">
        <v>121</v>
      </c>
    </row>
    <row r="122" spans="1:65" s="14" customFormat="1">
      <c r="B122" s="177"/>
      <c r="D122" s="158" t="s">
        <v>249</v>
      </c>
      <c r="E122" s="178" t="s">
        <v>3</v>
      </c>
      <c r="F122" s="179" t="s">
        <v>1424</v>
      </c>
      <c r="H122" s="180">
        <v>23.2</v>
      </c>
      <c r="I122" s="181"/>
      <c r="L122" s="177"/>
      <c r="M122" s="182"/>
      <c r="N122" s="183"/>
      <c r="O122" s="183"/>
      <c r="P122" s="183"/>
      <c r="Q122" s="183"/>
      <c r="R122" s="183"/>
      <c r="S122" s="183"/>
      <c r="T122" s="184"/>
      <c r="AT122" s="178" t="s">
        <v>249</v>
      </c>
      <c r="AU122" s="178" t="s">
        <v>79</v>
      </c>
      <c r="AV122" s="14" t="s">
        <v>79</v>
      </c>
      <c r="AW122" s="14" t="s">
        <v>32</v>
      </c>
      <c r="AX122" s="14" t="s">
        <v>70</v>
      </c>
      <c r="AY122" s="178" t="s">
        <v>121</v>
      </c>
    </row>
    <row r="123" spans="1:65" s="15" customFormat="1">
      <c r="B123" s="185"/>
      <c r="D123" s="158" t="s">
        <v>249</v>
      </c>
      <c r="E123" s="186" t="s">
        <v>3</v>
      </c>
      <c r="F123" s="187" t="s">
        <v>253</v>
      </c>
      <c r="H123" s="188">
        <v>39.799999999999997</v>
      </c>
      <c r="I123" s="189"/>
      <c r="L123" s="185"/>
      <c r="M123" s="190"/>
      <c r="N123" s="191"/>
      <c r="O123" s="191"/>
      <c r="P123" s="191"/>
      <c r="Q123" s="191"/>
      <c r="R123" s="191"/>
      <c r="S123" s="191"/>
      <c r="T123" s="192"/>
      <c r="AT123" s="186" t="s">
        <v>249</v>
      </c>
      <c r="AU123" s="186" t="s">
        <v>79</v>
      </c>
      <c r="AV123" s="15" t="s">
        <v>120</v>
      </c>
      <c r="AW123" s="15" t="s">
        <v>32</v>
      </c>
      <c r="AX123" s="15" t="s">
        <v>77</v>
      </c>
      <c r="AY123" s="186" t="s">
        <v>121</v>
      </c>
    </row>
    <row r="124" spans="1:65" s="2" customFormat="1" ht="24.2" customHeight="1">
      <c r="A124" s="34"/>
      <c r="B124" s="144"/>
      <c r="C124" s="145" t="s">
        <v>86</v>
      </c>
      <c r="D124" s="145" t="s">
        <v>123</v>
      </c>
      <c r="E124" s="146" t="s">
        <v>1425</v>
      </c>
      <c r="F124" s="147" t="s">
        <v>1426</v>
      </c>
      <c r="G124" s="148" t="s">
        <v>243</v>
      </c>
      <c r="H124" s="149">
        <v>101.9</v>
      </c>
      <c r="I124" s="150"/>
      <c r="J124" s="151">
        <f>ROUND(I124*H124,2)</f>
        <v>0</v>
      </c>
      <c r="K124" s="147" t="s">
        <v>244</v>
      </c>
      <c r="L124" s="35"/>
      <c r="M124" s="152" t="s">
        <v>3</v>
      </c>
      <c r="N124" s="153" t="s">
        <v>41</v>
      </c>
      <c r="O124" s="55"/>
      <c r="P124" s="154">
        <f>O124*H124</f>
        <v>0</v>
      </c>
      <c r="Q124" s="154">
        <v>0</v>
      </c>
      <c r="R124" s="154">
        <f>Q124*H124</f>
        <v>0</v>
      </c>
      <c r="S124" s="154">
        <v>0</v>
      </c>
      <c r="T124" s="15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56" t="s">
        <v>120</v>
      </c>
      <c r="AT124" s="156" t="s">
        <v>123</v>
      </c>
      <c r="AU124" s="156" t="s">
        <v>79</v>
      </c>
      <c r="AY124" s="19" t="s">
        <v>121</v>
      </c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19" t="s">
        <v>77</v>
      </c>
      <c r="BK124" s="157">
        <f>ROUND(I124*H124,2)</f>
        <v>0</v>
      </c>
      <c r="BL124" s="19" t="s">
        <v>120</v>
      </c>
      <c r="BM124" s="156" t="s">
        <v>1427</v>
      </c>
    </row>
    <row r="125" spans="1:65" s="2" customFormat="1" ht="19.5">
      <c r="A125" s="34"/>
      <c r="B125" s="35"/>
      <c r="C125" s="34"/>
      <c r="D125" s="158" t="s">
        <v>129</v>
      </c>
      <c r="E125" s="34"/>
      <c r="F125" s="159" t="s">
        <v>1428</v>
      </c>
      <c r="G125" s="34"/>
      <c r="H125" s="34"/>
      <c r="I125" s="160"/>
      <c r="J125" s="34"/>
      <c r="K125" s="34"/>
      <c r="L125" s="35"/>
      <c r="M125" s="161"/>
      <c r="N125" s="162"/>
      <c r="O125" s="55"/>
      <c r="P125" s="55"/>
      <c r="Q125" s="55"/>
      <c r="R125" s="55"/>
      <c r="S125" s="55"/>
      <c r="T125" s="5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129</v>
      </c>
      <c r="AU125" s="19" t="s">
        <v>79</v>
      </c>
    </row>
    <row r="126" spans="1:65" s="2" customFormat="1">
      <c r="A126" s="34"/>
      <c r="B126" s="35"/>
      <c r="C126" s="34"/>
      <c r="D126" s="168" t="s">
        <v>247</v>
      </c>
      <c r="E126" s="34"/>
      <c r="F126" s="169" t="s">
        <v>1429</v>
      </c>
      <c r="G126" s="34"/>
      <c r="H126" s="34"/>
      <c r="I126" s="160"/>
      <c r="J126" s="34"/>
      <c r="K126" s="34"/>
      <c r="L126" s="35"/>
      <c r="M126" s="161"/>
      <c r="N126" s="162"/>
      <c r="O126" s="55"/>
      <c r="P126" s="55"/>
      <c r="Q126" s="55"/>
      <c r="R126" s="55"/>
      <c r="S126" s="55"/>
      <c r="T126" s="5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247</v>
      </c>
      <c r="AU126" s="19" t="s">
        <v>79</v>
      </c>
    </row>
    <row r="127" spans="1:65" s="13" customFormat="1">
      <c r="B127" s="170"/>
      <c r="D127" s="158" t="s">
        <v>249</v>
      </c>
      <c r="E127" s="171" t="s">
        <v>3</v>
      </c>
      <c r="F127" s="172" t="s">
        <v>1430</v>
      </c>
      <c r="H127" s="171" t="s">
        <v>3</v>
      </c>
      <c r="I127" s="173"/>
      <c r="L127" s="170"/>
      <c r="M127" s="174"/>
      <c r="N127" s="175"/>
      <c r="O127" s="175"/>
      <c r="P127" s="175"/>
      <c r="Q127" s="175"/>
      <c r="R127" s="175"/>
      <c r="S127" s="175"/>
      <c r="T127" s="176"/>
      <c r="AT127" s="171" t="s">
        <v>249</v>
      </c>
      <c r="AU127" s="171" t="s">
        <v>79</v>
      </c>
      <c r="AV127" s="13" t="s">
        <v>77</v>
      </c>
      <c r="AW127" s="13" t="s">
        <v>32</v>
      </c>
      <c r="AX127" s="13" t="s">
        <v>70</v>
      </c>
      <c r="AY127" s="171" t="s">
        <v>121</v>
      </c>
    </row>
    <row r="128" spans="1:65" s="13" customFormat="1">
      <c r="B128" s="170"/>
      <c r="D128" s="158" t="s">
        <v>249</v>
      </c>
      <c r="E128" s="171" t="s">
        <v>3</v>
      </c>
      <c r="F128" s="172" t="s">
        <v>638</v>
      </c>
      <c r="H128" s="171" t="s">
        <v>3</v>
      </c>
      <c r="I128" s="173"/>
      <c r="L128" s="170"/>
      <c r="M128" s="174"/>
      <c r="N128" s="175"/>
      <c r="O128" s="175"/>
      <c r="P128" s="175"/>
      <c r="Q128" s="175"/>
      <c r="R128" s="175"/>
      <c r="S128" s="175"/>
      <c r="T128" s="176"/>
      <c r="AT128" s="171" t="s">
        <v>249</v>
      </c>
      <c r="AU128" s="171" t="s">
        <v>79</v>
      </c>
      <c r="AV128" s="13" t="s">
        <v>77</v>
      </c>
      <c r="AW128" s="13" t="s">
        <v>32</v>
      </c>
      <c r="AX128" s="13" t="s">
        <v>70</v>
      </c>
      <c r="AY128" s="171" t="s">
        <v>121</v>
      </c>
    </row>
    <row r="129" spans="1:65" s="14" customFormat="1">
      <c r="B129" s="177"/>
      <c r="D129" s="158" t="s">
        <v>249</v>
      </c>
      <c r="E129" s="178" t="s">
        <v>3</v>
      </c>
      <c r="F129" s="179" t="s">
        <v>1431</v>
      </c>
      <c r="H129" s="180">
        <v>60.5</v>
      </c>
      <c r="I129" s="181"/>
      <c r="L129" s="177"/>
      <c r="M129" s="182"/>
      <c r="N129" s="183"/>
      <c r="O129" s="183"/>
      <c r="P129" s="183"/>
      <c r="Q129" s="183"/>
      <c r="R129" s="183"/>
      <c r="S129" s="183"/>
      <c r="T129" s="184"/>
      <c r="AT129" s="178" t="s">
        <v>249</v>
      </c>
      <c r="AU129" s="178" t="s">
        <v>79</v>
      </c>
      <c r="AV129" s="14" t="s">
        <v>79</v>
      </c>
      <c r="AW129" s="14" t="s">
        <v>32</v>
      </c>
      <c r="AX129" s="14" t="s">
        <v>70</v>
      </c>
      <c r="AY129" s="178" t="s">
        <v>121</v>
      </c>
    </row>
    <row r="130" spans="1:65" s="13" customFormat="1">
      <c r="B130" s="170"/>
      <c r="D130" s="158" t="s">
        <v>249</v>
      </c>
      <c r="E130" s="171" t="s">
        <v>3</v>
      </c>
      <c r="F130" s="172" t="s">
        <v>636</v>
      </c>
      <c r="H130" s="171" t="s">
        <v>3</v>
      </c>
      <c r="I130" s="173"/>
      <c r="L130" s="170"/>
      <c r="M130" s="174"/>
      <c r="N130" s="175"/>
      <c r="O130" s="175"/>
      <c r="P130" s="175"/>
      <c r="Q130" s="175"/>
      <c r="R130" s="175"/>
      <c r="S130" s="175"/>
      <c r="T130" s="176"/>
      <c r="AT130" s="171" t="s">
        <v>249</v>
      </c>
      <c r="AU130" s="171" t="s">
        <v>79</v>
      </c>
      <c r="AV130" s="13" t="s">
        <v>77</v>
      </c>
      <c r="AW130" s="13" t="s">
        <v>32</v>
      </c>
      <c r="AX130" s="13" t="s">
        <v>70</v>
      </c>
      <c r="AY130" s="171" t="s">
        <v>121</v>
      </c>
    </row>
    <row r="131" spans="1:65" s="14" customFormat="1">
      <c r="B131" s="177"/>
      <c r="D131" s="158" t="s">
        <v>249</v>
      </c>
      <c r="E131" s="178" t="s">
        <v>3</v>
      </c>
      <c r="F131" s="179" t="s">
        <v>1432</v>
      </c>
      <c r="H131" s="180">
        <v>41.4</v>
      </c>
      <c r="I131" s="181"/>
      <c r="L131" s="177"/>
      <c r="M131" s="182"/>
      <c r="N131" s="183"/>
      <c r="O131" s="183"/>
      <c r="P131" s="183"/>
      <c r="Q131" s="183"/>
      <c r="R131" s="183"/>
      <c r="S131" s="183"/>
      <c r="T131" s="184"/>
      <c r="AT131" s="178" t="s">
        <v>249</v>
      </c>
      <c r="AU131" s="178" t="s">
        <v>79</v>
      </c>
      <c r="AV131" s="14" t="s">
        <v>79</v>
      </c>
      <c r="AW131" s="14" t="s">
        <v>32</v>
      </c>
      <c r="AX131" s="14" t="s">
        <v>70</v>
      </c>
      <c r="AY131" s="178" t="s">
        <v>121</v>
      </c>
    </row>
    <row r="132" spans="1:65" s="15" customFormat="1">
      <c r="B132" s="185"/>
      <c r="D132" s="158" t="s">
        <v>249</v>
      </c>
      <c r="E132" s="186" t="s">
        <v>3</v>
      </c>
      <c r="F132" s="187" t="s">
        <v>253</v>
      </c>
      <c r="H132" s="188">
        <v>101.9</v>
      </c>
      <c r="I132" s="189"/>
      <c r="L132" s="185"/>
      <c r="M132" s="190"/>
      <c r="N132" s="191"/>
      <c r="O132" s="191"/>
      <c r="P132" s="191"/>
      <c r="Q132" s="191"/>
      <c r="R132" s="191"/>
      <c r="S132" s="191"/>
      <c r="T132" s="192"/>
      <c r="AT132" s="186" t="s">
        <v>249</v>
      </c>
      <c r="AU132" s="186" t="s">
        <v>79</v>
      </c>
      <c r="AV132" s="15" t="s">
        <v>120</v>
      </c>
      <c r="AW132" s="15" t="s">
        <v>32</v>
      </c>
      <c r="AX132" s="15" t="s">
        <v>77</v>
      </c>
      <c r="AY132" s="186" t="s">
        <v>121</v>
      </c>
    </row>
    <row r="133" spans="1:65" s="2" customFormat="1" ht="16.5" customHeight="1">
      <c r="A133" s="34"/>
      <c r="B133" s="144"/>
      <c r="C133" s="193" t="s">
        <v>120</v>
      </c>
      <c r="D133" s="193" t="s">
        <v>496</v>
      </c>
      <c r="E133" s="194" t="s">
        <v>497</v>
      </c>
      <c r="F133" s="195" t="s">
        <v>498</v>
      </c>
      <c r="G133" s="196" t="s">
        <v>499</v>
      </c>
      <c r="H133" s="197">
        <v>2.0379999999999998</v>
      </c>
      <c r="I133" s="198"/>
      <c r="J133" s="199">
        <f>ROUND(I133*H133,2)</f>
        <v>0</v>
      </c>
      <c r="K133" s="195" t="s">
        <v>244</v>
      </c>
      <c r="L133" s="200"/>
      <c r="M133" s="201" t="s">
        <v>3</v>
      </c>
      <c r="N133" s="202" t="s">
        <v>41</v>
      </c>
      <c r="O133" s="55"/>
      <c r="P133" s="154">
        <f>O133*H133</f>
        <v>0</v>
      </c>
      <c r="Q133" s="154">
        <v>1E-3</v>
      </c>
      <c r="R133" s="154">
        <f>Q133*H133</f>
        <v>2.0379999999999999E-3</v>
      </c>
      <c r="S133" s="154">
        <v>0</v>
      </c>
      <c r="T133" s="155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56" t="s">
        <v>162</v>
      </c>
      <c r="AT133" s="156" t="s">
        <v>496</v>
      </c>
      <c r="AU133" s="156" t="s">
        <v>79</v>
      </c>
      <c r="AY133" s="19" t="s">
        <v>121</v>
      </c>
      <c r="BE133" s="157">
        <f>IF(N133="základní",J133,0)</f>
        <v>0</v>
      </c>
      <c r="BF133" s="157">
        <f>IF(N133="snížená",J133,0)</f>
        <v>0</v>
      </c>
      <c r="BG133" s="157">
        <f>IF(N133="zákl. přenesená",J133,0)</f>
        <v>0</v>
      </c>
      <c r="BH133" s="157">
        <f>IF(N133="sníž. přenesená",J133,0)</f>
        <v>0</v>
      </c>
      <c r="BI133" s="157">
        <f>IF(N133="nulová",J133,0)</f>
        <v>0</v>
      </c>
      <c r="BJ133" s="19" t="s">
        <v>77</v>
      </c>
      <c r="BK133" s="157">
        <f>ROUND(I133*H133,2)</f>
        <v>0</v>
      </c>
      <c r="BL133" s="19" t="s">
        <v>120</v>
      </c>
      <c r="BM133" s="156" t="s">
        <v>1433</v>
      </c>
    </row>
    <row r="134" spans="1:65" s="2" customFormat="1">
      <c r="A134" s="34"/>
      <c r="B134" s="35"/>
      <c r="C134" s="34"/>
      <c r="D134" s="158" t="s">
        <v>129</v>
      </c>
      <c r="E134" s="34"/>
      <c r="F134" s="159" t="s">
        <v>498</v>
      </c>
      <c r="G134" s="34"/>
      <c r="H134" s="34"/>
      <c r="I134" s="160"/>
      <c r="J134" s="34"/>
      <c r="K134" s="34"/>
      <c r="L134" s="35"/>
      <c r="M134" s="161"/>
      <c r="N134" s="162"/>
      <c r="O134" s="55"/>
      <c r="P134" s="55"/>
      <c r="Q134" s="55"/>
      <c r="R134" s="55"/>
      <c r="S134" s="55"/>
      <c r="T134" s="56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129</v>
      </c>
      <c r="AU134" s="19" t="s">
        <v>79</v>
      </c>
    </row>
    <row r="135" spans="1:65" s="14" customFormat="1">
      <c r="B135" s="177"/>
      <c r="D135" s="158" t="s">
        <v>249</v>
      </c>
      <c r="F135" s="179" t="s">
        <v>1434</v>
      </c>
      <c r="H135" s="180">
        <v>2.0379999999999998</v>
      </c>
      <c r="I135" s="181"/>
      <c r="L135" s="177"/>
      <c r="M135" s="182"/>
      <c r="N135" s="183"/>
      <c r="O135" s="183"/>
      <c r="P135" s="183"/>
      <c r="Q135" s="183"/>
      <c r="R135" s="183"/>
      <c r="S135" s="183"/>
      <c r="T135" s="184"/>
      <c r="AT135" s="178" t="s">
        <v>249</v>
      </c>
      <c r="AU135" s="178" t="s">
        <v>79</v>
      </c>
      <c r="AV135" s="14" t="s">
        <v>79</v>
      </c>
      <c r="AW135" s="14" t="s">
        <v>4</v>
      </c>
      <c r="AX135" s="14" t="s">
        <v>77</v>
      </c>
      <c r="AY135" s="178" t="s">
        <v>121</v>
      </c>
    </row>
    <row r="136" spans="1:65" s="2" customFormat="1" ht="24.2" customHeight="1">
      <c r="A136" s="34"/>
      <c r="B136" s="144"/>
      <c r="C136" s="145" t="s">
        <v>147</v>
      </c>
      <c r="D136" s="145" t="s">
        <v>123</v>
      </c>
      <c r="E136" s="146" t="s">
        <v>1435</v>
      </c>
      <c r="F136" s="147" t="s">
        <v>1436</v>
      </c>
      <c r="G136" s="148" t="s">
        <v>243</v>
      </c>
      <c r="H136" s="149">
        <v>101.9</v>
      </c>
      <c r="I136" s="150"/>
      <c r="J136" s="151">
        <f>ROUND(I136*H136,2)</f>
        <v>0</v>
      </c>
      <c r="K136" s="147" t="s">
        <v>244</v>
      </c>
      <c r="L136" s="35"/>
      <c r="M136" s="152" t="s">
        <v>3</v>
      </c>
      <c r="N136" s="153" t="s">
        <v>41</v>
      </c>
      <c r="O136" s="55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56" t="s">
        <v>120</v>
      </c>
      <c r="AT136" s="156" t="s">
        <v>123</v>
      </c>
      <c r="AU136" s="156" t="s">
        <v>79</v>
      </c>
      <c r="AY136" s="19" t="s">
        <v>121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9" t="s">
        <v>77</v>
      </c>
      <c r="BK136" s="157">
        <f>ROUND(I136*H136,2)</f>
        <v>0</v>
      </c>
      <c r="BL136" s="19" t="s">
        <v>120</v>
      </c>
      <c r="BM136" s="156" t="s">
        <v>1437</v>
      </c>
    </row>
    <row r="137" spans="1:65" s="2" customFormat="1" ht="19.5">
      <c r="A137" s="34"/>
      <c r="B137" s="35"/>
      <c r="C137" s="34"/>
      <c r="D137" s="158" t="s">
        <v>129</v>
      </c>
      <c r="E137" s="34"/>
      <c r="F137" s="159" t="s">
        <v>1438</v>
      </c>
      <c r="G137" s="34"/>
      <c r="H137" s="34"/>
      <c r="I137" s="160"/>
      <c r="J137" s="34"/>
      <c r="K137" s="34"/>
      <c r="L137" s="35"/>
      <c r="M137" s="161"/>
      <c r="N137" s="162"/>
      <c r="O137" s="55"/>
      <c r="P137" s="55"/>
      <c r="Q137" s="55"/>
      <c r="R137" s="55"/>
      <c r="S137" s="55"/>
      <c r="T137" s="5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129</v>
      </c>
      <c r="AU137" s="19" t="s">
        <v>79</v>
      </c>
    </row>
    <row r="138" spans="1:65" s="2" customFormat="1">
      <c r="A138" s="34"/>
      <c r="B138" s="35"/>
      <c r="C138" s="34"/>
      <c r="D138" s="168" t="s">
        <v>247</v>
      </c>
      <c r="E138" s="34"/>
      <c r="F138" s="169" t="s">
        <v>1439</v>
      </c>
      <c r="G138" s="34"/>
      <c r="H138" s="34"/>
      <c r="I138" s="160"/>
      <c r="J138" s="34"/>
      <c r="K138" s="34"/>
      <c r="L138" s="35"/>
      <c r="M138" s="161"/>
      <c r="N138" s="162"/>
      <c r="O138" s="55"/>
      <c r="P138" s="55"/>
      <c r="Q138" s="55"/>
      <c r="R138" s="55"/>
      <c r="S138" s="55"/>
      <c r="T138" s="5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247</v>
      </c>
      <c r="AU138" s="19" t="s">
        <v>79</v>
      </c>
    </row>
    <row r="139" spans="1:65" s="13" customFormat="1">
      <c r="B139" s="170"/>
      <c r="D139" s="158" t="s">
        <v>249</v>
      </c>
      <c r="E139" s="171" t="s">
        <v>3</v>
      </c>
      <c r="F139" s="172" t="s">
        <v>1440</v>
      </c>
      <c r="H139" s="171" t="s">
        <v>3</v>
      </c>
      <c r="I139" s="173"/>
      <c r="L139" s="170"/>
      <c r="M139" s="174"/>
      <c r="N139" s="175"/>
      <c r="O139" s="175"/>
      <c r="P139" s="175"/>
      <c r="Q139" s="175"/>
      <c r="R139" s="175"/>
      <c r="S139" s="175"/>
      <c r="T139" s="176"/>
      <c r="AT139" s="171" t="s">
        <v>249</v>
      </c>
      <c r="AU139" s="171" t="s">
        <v>79</v>
      </c>
      <c r="AV139" s="13" t="s">
        <v>77</v>
      </c>
      <c r="AW139" s="13" t="s">
        <v>32</v>
      </c>
      <c r="AX139" s="13" t="s">
        <v>70</v>
      </c>
      <c r="AY139" s="171" t="s">
        <v>121</v>
      </c>
    </row>
    <row r="140" spans="1:65" s="13" customFormat="1">
      <c r="B140" s="170"/>
      <c r="D140" s="158" t="s">
        <v>249</v>
      </c>
      <c r="E140" s="171" t="s">
        <v>3</v>
      </c>
      <c r="F140" s="172" t="s">
        <v>638</v>
      </c>
      <c r="H140" s="171" t="s">
        <v>3</v>
      </c>
      <c r="I140" s="173"/>
      <c r="L140" s="170"/>
      <c r="M140" s="174"/>
      <c r="N140" s="175"/>
      <c r="O140" s="175"/>
      <c r="P140" s="175"/>
      <c r="Q140" s="175"/>
      <c r="R140" s="175"/>
      <c r="S140" s="175"/>
      <c r="T140" s="176"/>
      <c r="AT140" s="171" t="s">
        <v>249</v>
      </c>
      <c r="AU140" s="171" t="s">
        <v>79</v>
      </c>
      <c r="AV140" s="13" t="s">
        <v>77</v>
      </c>
      <c r="AW140" s="13" t="s">
        <v>32</v>
      </c>
      <c r="AX140" s="13" t="s">
        <v>70</v>
      </c>
      <c r="AY140" s="171" t="s">
        <v>121</v>
      </c>
    </row>
    <row r="141" spans="1:65" s="14" customFormat="1">
      <c r="B141" s="177"/>
      <c r="D141" s="158" t="s">
        <v>249</v>
      </c>
      <c r="E141" s="178" t="s">
        <v>3</v>
      </c>
      <c r="F141" s="179" t="s">
        <v>1431</v>
      </c>
      <c r="H141" s="180">
        <v>60.5</v>
      </c>
      <c r="I141" s="181"/>
      <c r="L141" s="177"/>
      <c r="M141" s="182"/>
      <c r="N141" s="183"/>
      <c r="O141" s="183"/>
      <c r="P141" s="183"/>
      <c r="Q141" s="183"/>
      <c r="R141" s="183"/>
      <c r="S141" s="183"/>
      <c r="T141" s="184"/>
      <c r="AT141" s="178" t="s">
        <v>249</v>
      </c>
      <c r="AU141" s="178" t="s">
        <v>79</v>
      </c>
      <c r="AV141" s="14" t="s">
        <v>79</v>
      </c>
      <c r="AW141" s="14" t="s">
        <v>32</v>
      </c>
      <c r="AX141" s="14" t="s">
        <v>70</v>
      </c>
      <c r="AY141" s="178" t="s">
        <v>121</v>
      </c>
    </row>
    <row r="142" spans="1:65" s="13" customFormat="1">
      <c r="B142" s="170"/>
      <c r="D142" s="158" t="s">
        <v>249</v>
      </c>
      <c r="E142" s="171" t="s">
        <v>3</v>
      </c>
      <c r="F142" s="172" t="s">
        <v>636</v>
      </c>
      <c r="H142" s="171" t="s">
        <v>3</v>
      </c>
      <c r="I142" s="173"/>
      <c r="L142" s="170"/>
      <c r="M142" s="174"/>
      <c r="N142" s="175"/>
      <c r="O142" s="175"/>
      <c r="P142" s="175"/>
      <c r="Q142" s="175"/>
      <c r="R142" s="175"/>
      <c r="S142" s="175"/>
      <c r="T142" s="176"/>
      <c r="AT142" s="171" t="s">
        <v>249</v>
      </c>
      <c r="AU142" s="171" t="s">
        <v>79</v>
      </c>
      <c r="AV142" s="13" t="s">
        <v>77</v>
      </c>
      <c r="AW142" s="13" t="s">
        <v>32</v>
      </c>
      <c r="AX142" s="13" t="s">
        <v>70</v>
      </c>
      <c r="AY142" s="171" t="s">
        <v>121</v>
      </c>
    </row>
    <row r="143" spans="1:65" s="14" customFormat="1">
      <c r="B143" s="177"/>
      <c r="D143" s="158" t="s">
        <v>249</v>
      </c>
      <c r="E143" s="178" t="s">
        <v>3</v>
      </c>
      <c r="F143" s="179" t="s">
        <v>1432</v>
      </c>
      <c r="H143" s="180">
        <v>41.4</v>
      </c>
      <c r="I143" s="181"/>
      <c r="L143" s="177"/>
      <c r="M143" s="182"/>
      <c r="N143" s="183"/>
      <c r="O143" s="183"/>
      <c r="P143" s="183"/>
      <c r="Q143" s="183"/>
      <c r="R143" s="183"/>
      <c r="S143" s="183"/>
      <c r="T143" s="184"/>
      <c r="AT143" s="178" t="s">
        <v>249</v>
      </c>
      <c r="AU143" s="178" t="s">
        <v>79</v>
      </c>
      <c r="AV143" s="14" t="s">
        <v>79</v>
      </c>
      <c r="AW143" s="14" t="s">
        <v>32</v>
      </c>
      <c r="AX143" s="14" t="s">
        <v>70</v>
      </c>
      <c r="AY143" s="178" t="s">
        <v>121</v>
      </c>
    </row>
    <row r="144" spans="1:65" s="15" customFormat="1">
      <c r="B144" s="185"/>
      <c r="D144" s="158" t="s">
        <v>249</v>
      </c>
      <c r="E144" s="186" t="s">
        <v>3</v>
      </c>
      <c r="F144" s="187" t="s">
        <v>253</v>
      </c>
      <c r="H144" s="188">
        <v>101.9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249</v>
      </c>
      <c r="AU144" s="186" t="s">
        <v>79</v>
      </c>
      <c r="AV144" s="15" t="s">
        <v>120</v>
      </c>
      <c r="AW144" s="15" t="s">
        <v>32</v>
      </c>
      <c r="AX144" s="15" t="s">
        <v>77</v>
      </c>
      <c r="AY144" s="186" t="s">
        <v>121</v>
      </c>
    </row>
    <row r="145" spans="1:65" s="2" customFormat="1" ht="16.5" customHeight="1">
      <c r="A145" s="34"/>
      <c r="B145" s="144"/>
      <c r="C145" s="193" t="s">
        <v>152</v>
      </c>
      <c r="D145" s="193" t="s">
        <v>496</v>
      </c>
      <c r="E145" s="194" t="s">
        <v>515</v>
      </c>
      <c r="F145" s="195" t="s">
        <v>516</v>
      </c>
      <c r="G145" s="196" t="s">
        <v>475</v>
      </c>
      <c r="H145" s="197">
        <v>27.513000000000002</v>
      </c>
      <c r="I145" s="198"/>
      <c r="J145" s="199">
        <f>ROUND(I145*H145,2)</f>
        <v>0</v>
      </c>
      <c r="K145" s="195" t="s">
        <v>244</v>
      </c>
      <c r="L145" s="200"/>
      <c r="M145" s="201" t="s">
        <v>3</v>
      </c>
      <c r="N145" s="202" t="s">
        <v>41</v>
      </c>
      <c r="O145" s="55"/>
      <c r="P145" s="154">
        <f>O145*H145</f>
        <v>0</v>
      </c>
      <c r="Q145" s="154">
        <v>1</v>
      </c>
      <c r="R145" s="154">
        <f>Q145*H145</f>
        <v>27.513000000000002</v>
      </c>
      <c r="S145" s="154">
        <v>0</v>
      </c>
      <c r="T145" s="15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56" t="s">
        <v>162</v>
      </c>
      <c r="AT145" s="156" t="s">
        <v>496</v>
      </c>
      <c r="AU145" s="156" t="s">
        <v>79</v>
      </c>
      <c r="AY145" s="19" t="s">
        <v>121</v>
      </c>
      <c r="BE145" s="157">
        <f>IF(N145="základní",J145,0)</f>
        <v>0</v>
      </c>
      <c r="BF145" s="157">
        <f>IF(N145="snížená",J145,0)</f>
        <v>0</v>
      </c>
      <c r="BG145" s="157">
        <f>IF(N145="zákl. přenesená",J145,0)</f>
        <v>0</v>
      </c>
      <c r="BH145" s="157">
        <f>IF(N145="sníž. přenesená",J145,0)</f>
        <v>0</v>
      </c>
      <c r="BI145" s="157">
        <f>IF(N145="nulová",J145,0)</f>
        <v>0</v>
      </c>
      <c r="BJ145" s="19" t="s">
        <v>77</v>
      </c>
      <c r="BK145" s="157">
        <f>ROUND(I145*H145,2)</f>
        <v>0</v>
      </c>
      <c r="BL145" s="19" t="s">
        <v>120</v>
      </c>
      <c r="BM145" s="156" t="s">
        <v>1441</v>
      </c>
    </row>
    <row r="146" spans="1:65" s="2" customFormat="1">
      <c r="A146" s="34"/>
      <c r="B146" s="35"/>
      <c r="C146" s="34"/>
      <c r="D146" s="158" t="s">
        <v>129</v>
      </c>
      <c r="E146" s="34"/>
      <c r="F146" s="159" t="s">
        <v>516</v>
      </c>
      <c r="G146" s="34"/>
      <c r="H146" s="34"/>
      <c r="I146" s="160"/>
      <c r="J146" s="34"/>
      <c r="K146" s="34"/>
      <c r="L146" s="35"/>
      <c r="M146" s="161"/>
      <c r="N146" s="162"/>
      <c r="O146" s="55"/>
      <c r="P146" s="55"/>
      <c r="Q146" s="55"/>
      <c r="R146" s="55"/>
      <c r="S146" s="55"/>
      <c r="T146" s="56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129</v>
      </c>
      <c r="AU146" s="19" t="s">
        <v>79</v>
      </c>
    </row>
    <row r="147" spans="1:65" s="13" customFormat="1">
      <c r="B147" s="170"/>
      <c r="D147" s="158" t="s">
        <v>249</v>
      </c>
      <c r="E147" s="171" t="s">
        <v>3</v>
      </c>
      <c r="F147" s="172" t="s">
        <v>1440</v>
      </c>
      <c r="H147" s="171" t="s">
        <v>3</v>
      </c>
      <c r="I147" s="173"/>
      <c r="L147" s="170"/>
      <c r="M147" s="174"/>
      <c r="N147" s="175"/>
      <c r="O147" s="175"/>
      <c r="P147" s="175"/>
      <c r="Q147" s="175"/>
      <c r="R147" s="175"/>
      <c r="S147" s="175"/>
      <c r="T147" s="176"/>
      <c r="AT147" s="171" t="s">
        <v>249</v>
      </c>
      <c r="AU147" s="171" t="s">
        <v>79</v>
      </c>
      <c r="AV147" s="13" t="s">
        <v>77</v>
      </c>
      <c r="AW147" s="13" t="s">
        <v>32</v>
      </c>
      <c r="AX147" s="13" t="s">
        <v>70</v>
      </c>
      <c r="AY147" s="171" t="s">
        <v>121</v>
      </c>
    </row>
    <row r="148" spans="1:65" s="13" customFormat="1">
      <c r="B148" s="170"/>
      <c r="D148" s="158" t="s">
        <v>249</v>
      </c>
      <c r="E148" s="171" t="s">
        <v>3</v>
      </c>
      <c r="F148" s="172" t="s">
        <v>638</v>
      </c>
      <c r="H148" s="171" t="s">
        <v>3</v>
      </c>
      <c r="I148" s="173"/>
      <c r="L148" s="170"/>
      <c r="M148" s="174"/>
      <c r="N148" s="175"/>
      <c r="O148" s="175"/>
      <c r="P148" s="175"/>
      <c r="Q148" s="175"/>
      <c r="R148" s="175"/>
      <c r="S148" s="175"/>
      <c r="T148" s="176"/>
      <c r="AT148" s="171" t="s">
        <v>249</v>
      </c>
      <c r="AU148" s="171" t="s">
        <v>79</v>
      </c>
      <c r="AV148" s="13" t="s">
        <v>77</v>
      </c>
      <c r="AW148" s="13" t="s">
        <v>32</v>
      </c>
      <c r="AX148" s="13" t="s">
        <v>70</v>
      </c>
      <c r="AY148" s="171" t="s">
        <v>121</v>
      </c>
    </row>
    <row r="149" spans="1:65" s="14" customFormat="1">
      <c r="B149" s="177"/>
      <c r="D149" s="158" t="s">
        <v>249</v>
      </c>
      <c r="E149" s="178" t="s">
        <v>3</v>
      </c>
      <c r="F149" s="179" t="s">
        <v>1442</v>
      </c>
      <c r="H149" s="180">
        <v>9.0749999999999993</v>
      </c>
      <c r="I149" s="181"/>
      <c r="L149" s="177"/>
      <c r="M149" s="182"/>
      <c r="N149" s="183"/>
      <c r="O149" s="183"/>
      <c r="P149" s="183"/>
      <c r="Q149" s="183"/>
      <c r="R149" s="183"/>
      <c r="S149" s="183"/>
      <c r="T149" s="184"/>
      <c r="AT149" s="178" t="s">
        <v>249</v>
      </c>
      <c r="AU149" s="178" t="s">
        <v>79</v>
      </c>
      <c r="AV149" s="14" t="s">
        <v>79</v>
      </c>
      <c r="AW149" s="14" t="s">
        <v>32</v>
      </c>
      <c r="AX149" s="14" t="s">
        <v>70</v>
      </c>
      <c r="AY149" s="178" t="s">
        <v>121</v>
      </c>
    </row>
    <row r="150" spans="1:65" s="13" customFormat="1">
      <c r="B150" s="170"/>
      <c r="D150" s="158" t="s">
        <v>249</v>
      </c>
      <c r="E150" s="171" t="s">
        <v>3</v>
      </c>
      <c r="F150" s="172" t="s">
        <v>636</v>
      </c>
      <c r="H150" s="171" t="s">
        <v>3</v>
      </c>
      <c r="I150" s="173"/>
      <c r="L150" s="170"/>
      <c r="M150" s="174"/>
      <c r="N150" s="175"/>
      <c r="O150" s="175"/>
      <c r="P150" s="175"/>
      <c r="Q150" s="175"/>
      <c r="R150" s="175"/>
      <c r="S150" s="175"/>
      <c r="T150" s="176"/>
      <c r="AT150" s="171" t="s">
        <v>249</v>
      </c>
      <c r="AU150" s="171" t="s">
        <v>79</v>
      </c>
      <c r="AV150" s="13" t="s">
        <v>77</v>
      </c>
      <c r="AW150" s="13" t="s">
        <v>32</v>
      </c>
      <c r="AX150" s="13" t="s">
        <v>70</v>
      </c>
      <c r="AY150" s="171" t="s">
        <v>121</v>
      </c>
    </row>
    <row r="151" spans="1:65" s="14" customFormat="1">
      <c r="B151" s="177"/>
      <c r="D151" s="158" t="s">
        <v>249</v>
      </c>
      <c r="E151" s="178" t="s">
        <v>3</v>
      </c>
      <c r="F151" s="179" t="s">
        <v>1443</v>
      </c>
      <c r="H151" s="180">
        <v>6.21</v>
      </c>
      <c r="I151" s="181"/>
      <c r="L151" s="177"/>
      <c r="M151" s="182"/>
      <c r="N151" s="183"/>
      <c r="O151" s="183"/>
      <c r="P151" s="183"/>
      <c r="Q151" s="183"/>
      <c r="R151" s="183"/>
      <c r="S151" s="183"/>
      <c r="T151" s="184"/>
      <c r="AT151" s="178" t="s">
        <v>249</v>
      </c>
      <c r="AU151" s="178" t="s">
        <v>79</v>
      </c>
      <c r="AV151" s="14" t="s">
        <v>79</v>
      </c>
      <c r="AW151" s="14" t="s">
        <v>32</v>
      </c>
      <c r="AX151" s="14" t="s">
        <v>70</v>
      </c>
      <c r="AY151" s="178" t="s">
        <v>121</v>
      </c>
    </row>
    <row r="152" spans="1:65" s="15" customFormat="1">
      <c r="B152" s="185"/>
      <c r="D152" s="158" t="s">
        <v>249</v>
      </c>
      <c r="E152" s="186" t="s">
        <v>3</v>
      </c>
      <c r="F152" s="187" t="s">
        <v>253</v>
      </c>
      <c r="H152" s="188">
        <v>15.285</v>
      </c>
      <c r="I152" s="189"/>
      <c r="L152" s="185"/>
      <c r="M152" s="190"/>
      <c r="N152" s="191"/>
      <c r="O152" s="191"/>
      <c r="P152" s="191"/>
      <c r="Q152" s="191"/>
      <c r="R152" s="191"/>
      <c r="S152" s="191"/>
      <c r="T152" s="192"/>
      <c r="AT152" s="186" t="s">
        <v>249</v>
      </c>
      <c r="AU152" s="186" t="s">
        <v>79</v>
      </c>
      <c r="AV152" s="15" t="s">
        <v>120</v>
      </c>
      <c r="AW152" s="15" t="s">
        <v>32</v>
      </c>
      <c r="AX152" s="15" t="s">
        <v>77</v>
      </c>
      <c r="AY152" s="186" t="s">
        <v>121</v>
      </c>
    </row>
    <row r="153" spans="1:65" s="14" customFormat="1">
      <c r="B153" s="177"/>
      <c r="D153" s="158" t="s">
        <v>249</v>
      </c>
      <c r="F153" s="179" t="s">
        <v>1444</v>
      </c>
      <c r="H153" s="180">
        <v>27.513000000000002</v>
      </c>
      <c r="I153" s="181"/>
      <c r="L153" s="177"/>
      <c r="M153" s="182"/>
      <c r="N153" s="183"/>
      <c r="O153" s="183"/>
      <c r="P153" s="183"/>
      <c r="Q153" s="183"/>
      <c r="R153" s="183"/>
      <c r="S153" s="183"/>
      <c r="T153" s="184"/>
      <c r="AT153" s="178" t="s">
        <v>249</v>
      </c>
      <c r="AU153" s="178" t="s">
        <v>79</v>
      </c>
      <c r="AV153" s="14" t="s">
        <v>79</v>
      </c>
      <c r="AW153" s="14" t="s">
        <v>4</v>
      </c>
      <c r="AX153" s="14" t="s">
        <v>77</v>
      </c>
      <c r="AY153" s="178" t="s">
        <v>121</v>
      </c>
    </row>
    <row r="154" spans="1:65" s="12" customFormat="1" ht="22.9" customHeight="1">
      <c r="B154" s="131"/>
      <c r="D154" s="132" t="s">
        <v>69</v>
      </c>
      <c r="E154" s="142" t="s">
        <v>120</v>
      </c>
      <c r="F154" s="142" t="s">
        <v>1013</v>
      </c>
      <c r="I154" s="134"/>
      <c r="J154" s="143">
        <f>BK154</f>
        <v>0</v>
      </c>
      <c r="L154" s="131"/>
      <c r="M154" s="136"/>
      <c r="N154" s="137"/>
      <c r="O154" s="137"/>
      <c r="P154" s="138">
        <f>SUM(P155:P202)</f>
        <v>0</v>
      </c>
      <c r="Q154" s="137"/>
      <c r="R154" s="138">
        <f>SUM(R155:R202)</f>
        <v>62.288054199999998</v>
      </c>
      <c r="S154" s="137"/>
      <c r="T154" s="139">
        <f>SUM(T155:T202)</f>
        <v>0</v>
      </c>
      <c r="AR154" s="132" t="s">
        <v>77</v>
      </c>
      <c r="AT154" s="140" t="s">
        <v>69</v>
      </c>
      <c r="AU154" s="140" t="s">
        <v>77</v>
      </c>
      <c r="AY154" s="132" t="s">
        <v>121</v>
      </c>
      <c r="BK154" s="141">
        <f>SUM(BK155:BK202)</f>
        <v>0</v>
      </c>
    </row>
    <row r="155" spans="1:65" s="2" customFormat="1" ht="33" customHeight="1">
      <c r="A155" s="34"/>
      <c r="B155" s="144"/>
      <c r="C155" s="145" t="s">
        <v>157</v>
      </c>
      <c r="D155" s="145" t="s">
        <v>123</v>
      </c>
      <c r="E155" s="146" t="s">
        <v>1445</v>
      </c>
      <c r="F155" s="147" t="s">
        <v>1446</v>
      </c>
      <c r="G155" s="148" t="s">
        <v>243</v>
      </c>
      <c r="H155" s="149">
        <v>20.059999999999999</v>
      </c>
      <c r="I155" s="150"/>
      <c r="J155" s="151">
        <f>ROUND(I155*H155,2)</f>
        <v>0</v>
      </c>
      <c r="K155" s="147" t="s">
        <v>244</v>
      </c>
      <c r="L155" s="35"/>
      <c r="M155" s="152" t="s">
        <v>3</v>
      </c>
      <c r="N155" s="153" t="s">
        <v>41</v>
      </c>
      <c r="O155" s="55"/>
      <c r="P155" s="154">
        <f>O155*H155</f>
        <v>0</v>
      </c>
      <c r="Q155" s="154">
        <v>0.36435000000000001</v>
      </c>
      <c r="R155" s="154">
        <f>Q155*H155</f>
        <v>7.3088609999999994</v>
      </c>
      <c r="S155" s="154">
        <v>0</v>
      </c>
      <c r="T155" s="15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56" t="s">
        <v>120</v>
      </c>
      <c r="AT155" s="156" t="s">
        <v>123</v>
      </c>
      <c r="AU155" s="156" t="s">
        <v>79</v>
      </c>
      <c r="AY155" s="19" t="s">
        <v>121</v>
      </c>
      <c r="BE155" s="157">
        <f>IF(N155="základní",J155,0)</f>
        <v>0</v>
      </c>
      <c r="BF155" s="157">
        <f>IF(N155="snížená",J155,0)</f>
        <v>0</v>
      </c>
      <c r="BG155" s="157">
        <f>IF(N155="zákl. přenesená",J155,0)</f>
        <v>0</v>
      </c>
      <c r="BH155" s="157">
        <f>IF(N155="sníž. přenesená",J155,0)</f>
        <v>0</v>
      </c>
      <c r="BI155" s="157">
        <f>IF(N155="nulová",J155,0)</f>
        <v>0</v>
      </c>
      <c r="BJ155" s="19" t="s">
        <v>77</v>
      </c>
      <c r="BK155" s="157">
        <f>ROUND(I155*H155,2)</f>
        <v>0</v>
      </c>
      <c r="BL155" s="19" t="s">
        <v>120</v>
      </c>
      <c r="BM155" s="156" t="s">
        <v>1447</v>
      </c>
    </row>
    <row r="156" spans="1:65" s="2" customFormat="1" ht="19.5">
      <c r="A156" s="34"/>
      <c r="B156" s="35"/>
      <c r="C156" s="34"/>
      <c r="D156" s="158" t="s">
        <v>129</v>
      </c>
      <c r="E156" s="34"/>
      <c r="F156" s="159" t="s">
        <v>1448</v>
      </c>
      <c r="G156" s="34"/>
      <c r="H156" s="34"/>
      <c r="I156" s="160"/>
      <c r="J156" s="34"/>
      <c r="K156" s="34"/>
      <c r="L156" s="35"/>
      <c r="M156" s="161"/>
      <c r="N156" s="162"/>
      <c r="O156" s="55"/>
      <c r="P156" s="55"/>
      <c r="Q156" s="55"/>
      <c r="R156" s="55"/>
      <c r="S156" s="55"/>
      <c r="T156" s="5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129</v>
      </c>
      <c r="AU156" s="19" t="s">
        <v>79</v>
      </c>
    </row>
    <row r="157" spans="1:65" s="2" customFormat="1">
      <c r="A157" s="34"/>
      <c r="B157" s="35"/>
      <c r="C157" s="34"/>
      <c r="D157" s="168" t="s">
        <v>247</v>
      </c>
      <c r="E157" s="34"/>
      <c r="F157" s="169" t="s">
        <v>1449</v>
      </c>
      <c r="G157" s="34"/>
      <c r="H157" s="34"/>
      <c r="I157" s="160"/>
      <c r="J157" s="34"/>
      <c r="K157" s="34"/>
      <c r="L157" s="35"/>
      <c r="M157" s="161"/>
      <c r="N157" s="162"/>
      <c r="O157" s="55"/>
      <c r="P157" s="55"/>
      <c r="Q157" s="55"/>
      <c r="R157" s="55"/>
      <c r="S157" s="55"/>
      <c r="T157" s="5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247</v>
      </c>
      <c r="AU157" s="19" t="s">
        <v>79</v>
      </c>
    </row>
    <row r="158" spans="1:65" s="13" customFormat="1">
      <c r="B158" s="170"/>
      <c r="D158" s="158" t="s">
        <v>249</v>
      </c>
      <c r="E158" s="171" t="s">
        <v>3</v>
      </c>
      <c r="F158" s="172" t="s">
        <v>1450</v>
      </c>
      <c r="H158" s="171" t="s">
        <v>3</v>
      </c>
      <c r="I158" s="173"/>
      <c r="L158" s="170"/>
      <c r="M158" s="174"/>
      <c r="N158" s="175"/>
      <c r="O158" s="175"/>
      <c r="P158" s="175"/>
      <c r="Q158" s="175"/>
      <c r="R158" s="175"/>
      <c r="S158" s="175"/>
      <c r="T158" s="176"/>
      <c r="AT158" s="171" t="s">
        <v>249</v>
      </c>
      <c r="AU158" s="171" t="s">
        <v>79</v>
      </c>
      <c r="AV158" s="13" t="s">
        <v>77</v>
      </c>
      <c r="AW158" s="13" t="s">
        <v>32</v>
      </c>
      <c r="AX158" s="13" t="s">
        <v>70</v>
      </c>
      <c r="AY158" s="171" t="s">
        <v>121</v>
      </c>
    </row>
    <row r="159" spans="1:65" s="13" customFormat="1">
      <c r="B159" s="170"/>
      <c r="D159" s="158" t="s">
        <v>249</v>
      </c>
      <c r="E159" s="171" t="s">
        <v>3</v>
      </c>
      <c r="F159" s="172" t="s">
        <v>1020</v>
      </c>
      <c r="H159" s="171" t="s">
        <v>3</v>
      </c>
      <c r="I159" s="173"/>
      <c r="L159" s="170"/>
      <c r="M159" s="174"/>
      <c r="N159" s="175"/>
      <c r="O159" s="175"/>
      <c r="P159" s="175"/>
      <c r="Q159" s="175"/>
      <c r="R159" s="175"/>
      <c r="S159" s="175"/>
      <c r="T159" s="176"/>
      <c r="AT159" s="171" t="s">
        <v>249</v>
      </c>
      <c r="AU159" s="171" t="s">
        <v>79</v>
      </c>
      <c r="AV159" s="13" t="s">
        <v>77</v>
      </c>
      <c r="AW159" s="13" t="s">
        <v>32</v>
      </c>
      <c r="AX159" s="13" t="s">
        <v>70</v>
      </c>
      <c r="AY159" s="171" t="s">
        <v>121</v>
      </c>
    </row>
    <row r="160" spans="1:65" s="13" customFormat="1">
      <c r="B160" s="170"/>
      <c r="D160" s="158" t="s">
        <v>249</v>
      </c>
      <c r="E160" s="171" t="s">
        <v>3</v>
      </c>
      <c r="F160" s="172" t="s">
        <v>638</v>
      </c>
      <c r="H160" s="171" t="s">
        <v>3</v>
      </c>
      <c r="I160" s="173"/>
      <c r="L160" s="170"/>
      <c r="M160" s="174"/>
      <c r="N160" s="175"/>
      <c r="O160" s="175"/>
      <c r="P160" s="175"/>
      <c r="Q160" s="175"/>
      <c r="R160" s="175"/>
      <c r="S160" s="175"/>
      <c r="T160" s="176"/>
      <c r="AT160" s="171" t="s">
        <v>249</v>
      </c>
      <c r="AU160" s="171" t="s">
        <v>79</v>
      </c>
      <c r="AV160" s="13" t="s">
        <v>77</v>
      </c>
      <c r="AW160" s="13" t="s">
        <v>32</v>
      </c>
      <c r="AX160" s="13" t="s">
        <v>70</v>
      </c>
      <c r="AY160" s="171" t="s">
        <v>121</v>
      </c>
    </row>
    <row r="161" spans="1:65" s="14" customFormat="1">
      <c r="B161" s="177"/>
      <c r="D161" s="158" t="s">
        <v>249</v>
      </c>
      <c r="E161" s="178" t="s">
        <v>3</v>
      </c>
      <c r="F161" s="179" t="s">
        <v>1451</v>
      </c>
      <c r="H161" s="180">
        <v>13.3</v>
      </c>
      <c r="I161" s="181"/>
      <c r="L161" s="177"/>
      <c r="M161" s="182"/>
      <c r="N161" s="183"/>
      <c r="O161" s="183"/>
      <c r="P161" s="183"/>
      <c r="Q161" s="183"/>
      <c r="R161" s="183"/>
      <c r="S161" s="183"/>
      <c r="T161" s="184"/>
      <c r="AT161" s="178" t="s">
        <v>249</v>
      </c>
      <c r="AU161" s="178" t="s">
        <v>79</v>
      </c>
      <c r="AV161" s="14" t="s">
        <v>79</v>
      </c>
      <c r="AW161" s="14" t="s">
        <v>32</v>
      </c>
      <c r="AX161" s="14" t="s">
        <v>70</v>
      </c>
      <c r="AY161" s="178" t="s">
        <v>121</v>
      </c>
    </row>
    <row r="162" spans="1:65" s="13" customFormat="1">
      <c r="B162" s="170"/>
      <c r="D162" s="158" t="s">
        <v>249</v>
      </c>
      <c r="E162" s="171" t="s">
        <v>3</v>
      </c>
      <c r="F162" s="172" t="s">
        <v>636</v>
      </c>
      <c r="H162" s="171" t="s">
        <v>3</v>
      </c>
      <c r="I162" s="173"/>
      <c r="L162" s="170"/>
      <c r="M162" s="174"/>
      <c r="N162" s="175"/>
      <c r="O162" s="175"/>
      <c r="P162" s="175"/>
      <c r="Q162" s="175"/>
      <c r="R162" s="175"/>
      <c r="S162" s="175"/>
      <c r="T162" s="176"/>
      <c r="AT162" s="171" t="s">
        <v>249</v>
      </c>
      <c r="AU162" s="171" t="s">
        <v>79</v>
      </c>
      <c r="AV162" s="13" t="s">
        <v>77</v>
      </c>
      <c r="AW162" s="13" t="s">
        <v>32</v>
      </c>
      <c r="AX162" s="13" t="s">
        <v>70</v>
      </c>
      <c r="AY162" s="171" t="s">
        <v>121</v>
      </c>
    </row>
    <row r="163" spans="1:65" s="14" customFormat="1">
      <c r="B163" s="177"/>
      <c r="D163" s="158" t="s">
        <v>249</v>
      </c>
      <c r="E163" s="178" t="s">
        <v>3</v>
      </c>
      <c r="F163" s="179" t="s">
        <v>1452</v>
      </c>
      <c r="H163" s="180">
        <v>6.76</v>
      </c>
      <c r="I163" s="181"/>
      <c r="L163" s="177"/>
      <c r="M163" s="182"/>
      <c r="N163" s="183"/>
      <c r="O163" s="183"/>
      <c r="P163" s="183"/>
      <c r="Q163" s="183"/>
      <c r="R163" s="183"/>
      <c r="S163" s="183"/>
      <c r="T163" s="184"/>
      <c r="AT163" s="178" t="s">
        <v>249</v>
      </c>
      <c r="AU163" s="178" t="s">
        <v>79</v>
      </c>
      <c r="AV163" s="14" t="s">
        <v>79</v>
      </c>
      <c r="AW163" s="14" t="s">
        <v>32</v>
      </c>
      <c r="AX163" s="14" t="s">
        <v>70</v>
      </c>
      <c r="AY163" s="178" t="s">
        <v>121</v>
      </c>
    </row>
    <row r="164" spans="1:65" s="15" customFormat="1">
      <c r="B164" s="185"/>
      <c r="D164" s="158" t="s">
        <v>249</v>
      </c>
      <c r="E164" s="186" t="s">
        <v>3</v>
      </c>
      <c r="F164" s="187" t="s">
        <v>253</v>
      </c>
      <c r="H164" s="188">
        <v>20.060000000000002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249</v>
      </c>
      <c r="AU164" s="186" t="s">
        <v>79</v>
      </c>
      <c r="AV164" s="15" t="s">
        <v>120</v>
      </c>
      <c r="AW164" s="15" t="s">
        <v>32</v>
      </c>
      <c r="AX164" s="15" t="s">
        <v>77</v>
      </c>
      <c r="AY164" s="186" t="s">
        <v>121</v>
      </c>
    </row>
    <row r="165" spans="1:65" s="2" customFormat="1" ht="24.2" customHeight="1">
      <c r="A165" s="34"/>
      <c r="B165" s="144"/>
      <c r="C165" s="145" t="s">
        <v>162</v>
      </c>
      <c r="D165" s="145" t="s">
        <v>123</v>
      </c>
      <c r="E165" s="146" t="s">
        <v>1453</v>
      </c>
      <c r="F165" s="147" t="s">
        <v>1454</v>
      </c>
      <c r="G165" s="148" t="s">
        <v>297</v>
      </c>
      <c r="H165" s="149">
        <v>5.67</v>
      </c>
      <c r="I165" s="150"/>
      <c r="J165" s="151">
        <f>ROUND(I165*H165,2)</f>
        <v>0</v>
      </c>
      <c r="K165" s="147" t="s">
        <v>244</v>
      </c>
      <c r="L165" s="35"/>
      <c r="M165" s="152" t="s">
        <v>3</v>
      </c>
      <c r="N165" s="153" t="s">
        <v>41</v>
      </c>
      <c r="O165" s="55"/>
      <c r="P165" s="154">
        <f>O165*H165</f>
        <v>0</v>
      </c>
      <c r="Q165" s="154">
        <v>2</v>
      </c>
      <c r="R165" s="154">
        <f>Q165*H165</f>
        <v>11.34</v>
      </c>
      <c r="S165" s="154">
        <v>0</v>
      </c>
      <c r="T165" s="15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56" t="s">
        <v>120</v>
      </c>
      <c r="AT165" s="156" t="s">
        <v>123</v>
      </c>
      <c r="AU165" s="156" t="s">
        <v>79</v>
      </c>
      <c r="AY165" s="19" t="s">
        <v>121</v>
      </c>
      <c r="BE165" s="157">
        <f>IF(N165="základní",J165,0)</f>
        <v>0</v>
      </c>
      <c r="BF165" s="157">
        <f>IF(N165="snížená",J165,0)</f>
        <v>0</v>
      </c>
      <c r="BG165" s="157">
        <f>IF(N165="zákl. přenesená",J165,0)</f>
        <v>0</v>
      </c>
      <c r="BH165" s="157">
        <f>IF(N165="sníž. přenesená",J165,0)</f>
        <v>0</v>
      </c>
      <c r="BI165" s="157">
        <f>IF(N165="nulová",J165,0)</f>
        <v>0</v>
      </c>
      <c r="BJ165" s="19" t="s">
        <v>77</v>
      </c>
      <c r="BK165" s="157">
        <f>ROUND(I165*H165,2)</f>
        <v>0</v>
      </c>
      <c r="BL165" s="19" t="s">
        <v>120</v>
      </c>
      <c r="BM165" s="156" t="s">
        <v>1455</v>
      </c>
    </row>
    <row r="166" spans="1:65" s="2" customFormat="1" ht="29.25">
      <c r="A166" s="34"/>
      <c r="B166" s="35"/>
      <c r="C166" s="34"/>
      <c r="D166" s="158" t="s">
        <v>129</v>
      </c>
      <c r="E166" s="34"/>
      <c r="F166" s="159" t="s">
        <v>1456</v>
      </c>
      <c r="G166" s="34"/>
      <c r="H166" s="34"/>
      <c r="I166" s="160"/>
      <c r="J166" s="34"/>
      <c r="K166" s="34"/>
      <c r="L166" s="35"/>
      <c r="M166" s="161"/>
      <c r="N166" s="162"/>
      <c r="O166" s="55"/>
      <c r="P166" s="55"/>
      <c r="Q166" s="55"/>
      <c r="R166" s="55"/>
      <c r="S166" s="55"/>
      <c r="T166" s="5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129</v>
      </c>
      <c r="AU166" s="19" t="s">
        <v>79</v>
      </c>
    </row>
    <row r="167" spans="1:65" s="2" customFormat="1">
      <c r="A167" s="34"/>
      <c r="B167" s="35"/>
      <c r="C167" s="34"/>
      <c r="D167" s="168" t="s">
        <v>247</v>
      </c>
      <c r="E167" s="34"/>
      <c r="F167" s="169" t="s">
        <v>1457</v>
      </c>
      <c r="G167" s="34"/>
      <c r="H167" s="34"/>
      <c r="I167" s="160"/>
      <c r="J167" s="34"/>
      <c r="K167" s="34"/>
      <c r="L167" s="35"/>
      <c r="M167" s="161"/>
      <c r="N167" s="162"/>
      <c r="O167" s="55"/>
      <c r="P167" s="55"/>
      <c r="Q167" s="55"/>
      <c r="R167" s="55"/>
      <c r="S167" s="55"/>
      <c r="T167" s="5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247</v>
      </c>
      <c r="AU167" s="19" t="s">
        <v>79</v>
      </c>
    </row>
    <row r="168" spans="1:65" s="13" customFormat="1">
      <c r="B168" s="170"/>
      <c r="D168" s="158" t="s">
        <v>249</v>
      </c>
      <c r="E168" s="171" t="s">
        <v>3</v>
      </c>
      <c r="F168" s="172" t="s">
        <v>1458</v>
      </c>
      <c r="H168" s="171" t="s">
        <v>3</v>
      </c>
      <c r="I168" s="173"/>
      <c r="L168" s="170"/>
      <c r="M168" s="174"/>
      <c r="N168" s="175"/>
      <c r="O168" s="175"/>
      <c r="P168" s="175"/>
      <c r="Q168" s="175"/>
      <c r="R168" s="175"/>
      <c r="S168" s="175"/>
      <c r="T168" s="176"/>
      <c r="AT168" s="171" t="s">
        <v>249</v>
      </c>
      <c r="AU168" s="171" t="s">
        <v>79</v>
      </c>
      <c r="AV168" s="13" t="s">
        <v>77</v>
      </c>
      <c r="AW168" s="13" t="s">
        <v>32</v>
      </c>
      <c r="AX168" s="13" t="s">
        <v>70</v>
      </c>
      <c r="AY168" s="171" t="s">
        <v>121</v>
      </c>
    </row>
    <row r="169" spans="1:65" s="13" customFormat="1">
      <c r="B169" s="170"/>
      <c r="D169" s="158" t="s">
        <v>249</v>
      </c>
      <c r="E169" s="171" t="s">
        <v>3</v>
      </c>
      <c r="F169" s="172" t="s">
        <v>1459</v>
      </c>
      <c r="H169" s="171" t="s">
        <v>3</v>
      </c>
      <c r="I169" s="173"/>
      <c r="L169" s="170"/>
      <c r="M169" s="174"/>
      <c r="N169" s="175"/>
      <c r="O169" s="175"/>
      <c r="P169" s="175"/>
      <c r="Q169" s="175"/>
      <c r="R169" s="175"/>
      <c r="S169" s="175"/>
      <c r="T169" s="176"/>
      <c r="AT169" s="171" t="s">
        <v>249</v>
      </c>
      <c r="AU169" s="171" t="s">
        <v>79</v>
      </c>
      <c r="AV169" s="13" t="s">
        <v>77</v>
      </c>
      <c r="AW169" s="13" t="s">
        <v>32</v>
      </c>
      <c r="AX169" s="13" t="s">
        <v>70</v>
      </c>
      <c r="AY169" s="171" t="s">
        <v>121</v>
      </c>
    </row>
    <row r="170" spans="1:65" s="14" customFormat="1">
      <c r="B170" s="177"/>
      <c r="D170" s="158" t="s">
        <v>249</v>
      </c>
      <c r="E170" s="178" t="s">
        <v>3</v>
      </c>
      <c r="F170" s="179" t="s">
        <v>1460</v>
      </c>
      <c r="H170" s="180">
        <v>5.67</v>
      </c>
      <c r="I170" s="181"/>
      <c r="L170" s="177"/>
      <c r="M170" s="182"/>
      <c r="N170" s="183"/>
      <c r="O170" s="183"/>
      <c r="P170" s="183"/>
      <c r="Q170" s="183"/>
      <c r="R170" s="183"/>
      <c r="S170" s="183"/>
      <c r="T170" s="184"/>
      <c r="AT170" s="178" t="s">
        <v>249</v>
      </c>
      <c r="AU170" s="178" t="s">
        <v>79</v>
      </c>
      <c r="AV170" s="14" t="s">
        <v>79</v>
      </c>
      <c r="AW170" s="14" t="s">
        <v>32</v>
      </c>
      <c r="AX170" s="14" t="s">
        <v>77</v>
      </c>
      <c r="AY170" s="178" t="s">
        <v>121</v>
      </c>
    </row>
    <row r="171" spans="1:65" s="2" customFormat="1" ht="24.2" customHeight="1">
      <c r="A171" s="34"/>
      <c r="B171" s="144"/>
      <c r="C171" s="145" t="s">
        <v>167</v>
      </c>
      <c r="D171" s="145" t="s">
        <v>123</v>
      </c>
      <c r="E171" s="146" t="s">
        <v>1461</v>
      </c>
      <c r="F171" s="147" t="s">
        <v>1462</v>
      </c>
      <c r="G171" s="148" t="s">
        <v>297</v>
      </c>
      <c r="H171" s="149">
        <v>4.88</v>
      </c>
      <c r="I171" s="150"/>
      <c r="J171" s="151">
        <f>ROUND(I171*H171,2)</f>
        <v>0</v>
      </c>
      <c r="K171" s="147" t="s">
        <v>244</v>
      </c>
      <c r="L171" s="35"/>
      <c r="M171" s="152" t="s">
        <v>3</v>
      </c>
      <c r="N171" s="153" t="s">
        <v>41</v>
      </c>
      <c r="O171" s="55"/>
      <c r="P171" s="154">
        <f>O171*H171</f>
        <v>0</v>
      </c>
      <c r="Q171" s="154">
        <v>2.7893699999999999</v>
      </c>
      <c r="R171" s="154">
        <f>Q171*H171</f>
        <v>13.612125599999999</v>
      </c>
      <c r="S171" s="154">
        <v>0</v>
      </c>
      <c r="T171" s="15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56" t="s">
        <v>120</v>
      </c>
      <c r="AT171" s="156" t="s">
        <v>123</v>
      </c>
      <c r="AU171" s="156" t="s">
        <v>79</v>
      </c>
      <c r="AY171" s="19" t="s">
        <v>121</v>
      </c>
      <c r="BE171" s="157">
        <f>IF(N171="základní",J171,0)</f>
        <v>0</v>
      </c>
      <c r="BF171" s="157">
        <f>IF(N171="snížená",J171,0)</f>
        <v>0</v>
      </c>
      <c r="BG171" s="157">
        <f>IF(N171="zákl. přenesená",J171,0)</f>
        <v>0</v>
      </c>
      <c r="BH171" s="157">
        <f>IF(N171="sníž. přenesená",J171,0)</f>
        <v>0</v>
      </c>
      <c r="BI171" s="157">
        <f>IF(N171="nulová",J171,0)</f>
        <v>0</v>
      </c>
      <c r="BJ171" s="19" t="s">
        <v>77</v>
      </c>
      <c r="BK171" s="157">
        <f>ROUND(I171*H171,2)</f>
        <v>0</v>
      </c>
      <c r="BL171" s="19" t="s">
        <v>120</v>
      </c>
      <c r="BM171" s="156" t="s">
        <v>1463</v>
      </c>
    </row>
    <row r="172" spans="1:65" s="2" customFormat="1" ht="29.25">
      <c r="A172" s="34"/>
      <c r="B172" s="35"/>
      <c r="C172" s="34"/>
      <c r="D172" s="158" t="s">
        <v>129</v>
      </c>
      <c r="E172" s="34"/>
      <c r="F172" s="159" t="s">
        <v>1464</v>
      </c>
      <c r="G172" s="34"/>
      <c r="H172" s="34"/>
      <c r="I172" s="160"/>
      <c r="J172" s="34"/>
      <c r="K172" s="34"/>
      <c r="L172" s="35"/>
      <c r="M172" s="161"/>
      <c r="N172" s="162"/>
      <c r="O172" s="55"/>
      <c r="P172" s="55"/>
      <c r="Q172" s="55"/>
      <c r="R172" s="55"/>
      <c r="S172" s="55"/>
      <c r="T172" s="56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9" t="s">
        <v>129</v>
      </c>
      <c r="AU172" s="19" t="s">
        <v>79</v>
      </c>
    </row>
    <row r="173" spans="1:65" s="2" customFormat="1">
      <c r="A173" s="34"/>
      <c r="B173" s="35"/>
      <c r="C173" s="34"/>
      <c r="D173" s="168" t="s">
        <v>247</v>
      </c>
      <c r="E173" s="34"/>
      <c r="F173" s="169" t="s">
        <v>1465</v>
      </c>
      <c r="G173" s="34"/>
      <c r="H173" s="34"/>
      <c r="I173" s="160"/>
      <c r="J173" s="34"/>
      <c r="K173" s="34"/>
      <c r="L173" s="35"/>
      <c r="M173" s="161"/>
      <c r="N173" s="162"/>
      <c r="O173" s="55"/>
      <c r="P173" s="55"/>
      <c r="Q173" s="55"/>
      <c r="R173" s="55"/>
      <c r="S173" s="55"/>
      <c r="T173" s="56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247</v>
      </c>
      <c r="AU173" s="19" t="s">
        <v>79</v>
      </c>
    </row>
    <row r="174" spans="1:65" s="13" customFormat="1" ht="33.75">
      <c r="B174" s="170"/>
      <c r="D174" s="158" t="s">
        <v>249</v>
      </c>
      <c r="E174" s="171" t="s">
        <v>3</v>
      </c>
      <c r="F174" s="172" t="s">
        <v>1466</v>
      </c>
      <c r="H174" s="171" t="s">
        <v>3</v>
      </c>
      <c r="I174" s="173"/>
      <c r="L174" s="170"/>
      <c r="M174" s="174"/>
      <c r="N174" s="175"/>
      <c r="O174" s="175"/>
      <c r="P174" s="175"/>
      <c r="Q174" s="175"/>
      <c r="R174" s="175"/>
      <c r="S174" s="175"/>
      <c r="T174" s="176"/>
      <c r="AT174" s="171" t="s">
        <v>249</v>
      </c>
      <c r="AU174" s="171" t="s">
        <v>79</v>
      </c>
      <c r="AV174" s="13" t="s">
        <v>77</v>
      </c>
      <c r="AW174" s="13" t="s">
        <v>32</v>
      </c>
      <c r="AX174" s="13" t="s">
        <v>70</v>
      </c>
      <c r="AY174" s="171" t="s">
        <v>121</v>
      </c>
    </row>
    <row r="175" spans="1:65" s="13" customFormat="1">
      <c r="B175" s="170"/>
      <c r="D175" s="158" t="s">
        <v>249</v>
      </c>
      <c r="E175" s="171" t="s">
        <v>3</v>
      </c>
      <c r="F175" s="172" t="s">
        <v>636</v>
      </c>
      <c r="H175" s="171" t="s">
        <v>3</v>
      </c>
      <c r="I175" s="173"/>
      <c r="L175" s="170"/>
      <c r="M175" s="174"/>
      <c r="N175" s="175"/>
      <c r="O175" s="175"/>
      <c r="P175" s="175"/>
      <c r="Q175" s="175"/>
      <c r="R175" s="175"/>
      <c r="S175" s="175"/>
      <c r="T175" s="176"/>
      <c r="AT175" s="171" t="s">
        <v>249</v>
      </c>
      <c r="AU175" s="171" t="s">
        <v>79</v>
      </c>
      <c r="AV175" s="13" t="s">
        <v>77</v>
      </c>
      <c r="AW175" s="13" t="s">
        <v>32</v>
      </c>
      <c r="AX175" s="13" t="s">
        <v>70</v>
      </c>
      <c r="AY175" s="171" t="s">
        <v>121</v>
      </c>
    </row>
    <row r="176" spans="1:65" s="14" customFormat="1">
      <c r="B176" s="177"/>
      <c r="D176" s="158" t="s">
        <v>249</v>
      </c>
      <c r="E176" s="178" t="s">
        <v>3</v>
      </c>
      <c r="F176" s="179" t="s">
        <v>1467</v>
      </c>
      <c r="H176" s="180">
        <v>2.8</v>
      </c>
      <c r="I176" s="181"/>
      <c r="L176" s="177"/>
      <c r="M176" s="182"/>
      <c r="N176" s="183"/>
      <c r="O176" s="183"/>
      <c r="P176" s="183"/>
      <c r="Q176" s="183"/>
      <c r="R176" s="183"/>
      <c r="S176" s="183"/>
      <c r="T176" s="184"/>
      <c r="AT176" s="178" t="s">
        <v>249</v>
      </c>
      <c r="AU176" s="178" t="s">
        <v>79</v>
      </c>
      <c r="AV176" s="14" t="s">
        <v>79</v>
      </c>
      <c r="AW176" s="14" t="s">
        <v>32</v>
      </c>
      <c r="AX176" s="14" t="s">
        <v>70</v>
      </c>
      <c r="AY176" s="178" t="s">
        <v>121</v>
      </c>
    </row>
    <row r="177" spans="1:65" s="13" customFormat="1">
      <c r="B177" s="170"/>
      <c r="D177" s="158" t="s">
        <v>249</v>
      </c>
      <c r="E177" s="171" t="s">
        <v>3</v>
      </c>
      <c r="F177" s="172" t="s">
        <v>636</v>
      </c>
      <c r="H177" s="171" t="s">
        <v>3</v>
      </c>
      <c r="I177" s="173"/>
      <c r="L177" s="170"/>
      <c r="M177" s="174"/>
      <c r="N177" s="175"/>
      <c r="O177" s="175"/>
      <c r="P177" s="175"/>
      <c r="Q177" s="175"/>
      <c r="R177" s="175"/>
      <c r="S177" s="175"/>
      <c r="T177" s="176"/>
      <c r="AT177" s="171" t="s">
        <v>249</v>
      </c>
      <c r="AU177" s="171" t="s">
        <v>79</v>
      </c>
      <c r="AV177" s="13" t="s">
        <v>77</v>
      </c>
      <c r="AW177" s="13" t="s">
        <v>32</v>
      </c>
      <c r="AX177" s="13" t="s">
        <v>70</v>
      </c>
      <c r="AY177" s="171" t="s">
        <v>121</v>
      </c>
    </row>
    <row r="178" spans="1:65" s="14" customFormat="1">
      <c r="B178" s="177"/>
      <c r="D178" s="158" t="s">
        <v>249</v>
      </c>
      <c r="E178" s="178" t="s">
        <v>3</v>
      </c>
      <c r="F178" s="179" t="s">
        <v>1468</v>
      </c>
      <c r="H178" s="180">
        <v>2.08</v>
      </c>
      <c r="I178" s="181"/>
      <c r="L178" s="177"/>
      <c r="M178" s="182"/>
      <c r="N178" s="183"/>
      <c r="O178" s="183"/>
      <c r="P178" s="183"/>
      <c r="Q178" s="183"/>
      <c r="R178" s="183"/>
      <c r="S178" s="183"/>
      <c r="T178" s="184"/>
      <c r="AT178" s="178" t="s">
        <v>249</v>
      </c>
      <c r="AU178" s="178" t="s">
        <v>79</v>
      </c>
      <c r="AV178" s="14" t="s">
        <v>79</v>
      </c>
      <c r="AW178" s="14" t="s">
        <v>32</v>
      </c>
      <c r="AX178" s="14" t="s">
        <v>70</v>
      </c>
      <c r="AY178" s="178" t="s">
        <v>121</v>
      </c>
    </row>
    <row r="179" spans="1:65" s="15" customFormat="1">
      <c r="B179" s="185"/>
      <c r="D179" s="158" t="s">
        <v>249</v>
      </c>
      <c r="E179" s="186" t="s">
        <v>3</v>
      </c>
      <c r="F179" s="187" t="s">
        <v>253</v>
      </c>
      <c r="H179" s="188">
        <v>4.88</v>
      </c>
      <c r="I179" s="189"/>
      <c r="L179" s="185"/>
      <c r="M179" s="190"/>
      <c r="N179" s="191"/>
      <c r="O179" s="191"/>
      <c r="P179" s="191"/>
      <c r="Q179" s="191"/>
      <c r="R179" s="191"/>
      <c r="S179" s="191"/>
      <c r="T179" s="192"/>
      <c r="AT179" s="186" t="s">
        <v>249</v>
      </c>
      <c r="AU179" s="186" t="s">
        <v>79</v>
      </c>
      <c r="AV179" s="15" t="s">
        <v>120</v>
      </c>
      <c r="AW179" s="15" t="s">
        <v>32</v>
      </c>
      <c r="AX179" s="15" t="s">
        <v>77</v>
      </c>
      <c r="AY179" s="186" t="s">
        <v>121</v>
      </c>
    </row>
    <row r="180" spans="1:65" s="2" customFormat="1" ht="37.9" customHeight="1">
      <c r="A180" s="34"/>
      <c r="B180" s="144"/>
      <c r="C180" s="145" t="s">
        <v>173</v>
      </c>
      <c r="D180" s="145" t="s">
        <v>123</v>
      </c>
      <c r="E180" s="146" t="s">
        <v>1469</v>
      </c>
      <c r="F180" s="147" t="s">
        <v>1470</v>
      </c>
      <c r="G180" s="148" t="s">
        <v>297</v>
      </c>
      <c r="H180" s="149">
        <v>7.0679999999999996</v>
      </c>
      <c r="I180" s="150"/>
      <c r="J180" s="151">
        <f>ROUND(I180*H180,2)</f>
        <v>0</v>
      </c>
      <c r="K180" s="147" t="s">
        <v>244</v>
      </c>
      <c r="L180" s="35"/>
      <c r="M180" s="152" t="s">
        <v>3</v>
      </c>
      <c r="N180" s="153" t="s">
        <v>41</v>
      </c>
      <c r="O180" s="55"/>
      <c r="P180" s="154">
        <f>O180*H180</f>
        <v>0</v>
      </c>
      <c r="Q180" s="154">
        <v>2.0327999999999999</v>
      </c>
      <c r="R180" s="154">
        <f>Q180*H180</f>
        <v>14.367830399999999</v>
      </c>
      <c r="S180" s="154">
        <v>0</v>
      </c>
      <c r="T180" s="155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56" t="s">
        <v>120</v>
      </c>
      <c r="AT180" s="156" t="s">
        <v>123</v>
      </c>
      <c r="AU180" s="156" t="s">
        <v>79</v>
      </c>
      <c r="AY180" s="19" t="s">
        <v>121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9" t="s">
        <v>77</v>
      </c>
      <c r="BK180" s="157">
        <f>ROUND(I180*H180,2)</f>
        <v>0</v>
      </c>
      <c r="BL180" s="19" t="s">
        <v>120</v>
      </c>
      <c r="BM180" s="156" t="s">
        <v>1471</v>
      </c>
    </row>
    <row r="181" spans="1:65" s="2" customFormat="1" ht="39">
      <c r="A181" s="34"/>
      <c r="B181" s="35"/>
      <c r="C181" s="34"/>
      <c r="D181" s="158" t="s">
        <v>129</v>
      </c>
      <c r="E181" s="34"/>
      <c r="F181" s="159" t="s">
        <v>1472</v>
      </c>
      <c r="G181" s="34"/>
      <c r="H181" s="34"/>
      <c r="I181" s="160"/>
      <c r="J181" s="34"/>
      <c r="K181" s="34"/>
      <c r="L181" s="35"/>
      <c r="M181" s="161"/>
      <c r="N181" s="162"/>
      <c r="O181" s="55"/>
      <c r="P181" s="55"/>
      <c r="Q181" s="55"/>
      <c r="R181" s="55"/>
      <c r="S181" s="55"/>
      <c r="T181" s="56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9" t="s">
        <v>129</v>
      </c>
      <c r="AU181" s="19" t="s">
        <v>79</v>
      </c>
    </row>
    <row r="182" spans="1:65" s="2" customFormat="1">
      <c r="A182" s="34"/>
      <c r="B182" s="35"/>
      <c r="C182" s="34"/>
      <c r="D182" s="168" t="s">
        <v>247</v>
      </c>
      <c r="E182" s="34"/>
      <c r="F182" s="169" t="s">
        <v>1473</v>
      </c>
      <c r="G182" s="34"/>
      <c r="H182" s="34"/>
      <c r="I182" s="160"/>
      <c r="J182" s="34"/>
      <c r="K182" s="34"/>
      <c r="L182" s="35"/>
      <c r="M182" s="161"/>
      <c r="N182" s="162"/>
      <c r="O182" s="55"/>
      <c r="P182" s="55"/>
      <c r="Q182" s="55"/>
      <c r="R182" s="55"/>
      <c r="S182" s="55"/>
      <c r="T182" s="56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247</v>
      </c>
      <c r="AU182" s="19" t="s">
        <v>79</v>
      </c>
    </row>
    <row r="183" spans="1:65" s="13" customFormat="1">
      <c r="B183" s="170"/>
      <c r="D183" s="158" t="s">
        <v>249</v>
      </c>
      <c r="E183" s="171" t="s">
        <v>3</v>
      </c>
      <c r="F183" s="172" t="s">
        <v>1474</v>
      </c>
      <c r="H183" s="171" t="s">
        <v>3</v>
      </c>
      <c r="I183" s="173"/>
      <c r="L183" s="170"/>
      <c r="M183" s="174"/>
      <c r="N183" s="175"/>
      <c r="O183" s="175"/>
      <c r="P183" s="175"/>
      <c r="Q183" s="175"/>
      <c r="R183" s="175"/>
      <c r="S183" s="175"/>
      <c r="T183" s="176"/>
      <c r="AT183" s="171" t="s">
        <v>249</v>
      </c>
      <c r="AU183" s="171" t="s">
        <v>79</v>
      </c>
      <c r="AV183" s="13" t="s">
        <v>77</v>
      </c>
      <c r="AW183" s="13" t="s">
        <v>32</v>
      </c>
      <c r="AX183" s="13" t="s">
        <v>70</v>
      </c>
      <c r="AY183" s="171" t="s">
        <v>121</v>
      </c>
    </row>
    <row r="184" spans="1:65" s="13" customFormat="1">
      <c r="B184" s="170"/>
      <c r="D184" s="158" t="s">
        <v>249</v>
      </c>
      <c r="E184" s="171" t="s">
        <v>3</v>
      </c>
      <c r="F184" s="172" t="s">
        <v>1459</v>
      </c>
      <c r="H184" s="171" t="s">
        <v>3</v>
      </c>
      <c r="I184" s="173"/>
      <c r="L184" s="170"/>
      <c r="M184" s="174"/>
      <c r="N184" s="175"/>
      <c r="O184" s="175"/>
      <c r="P184" s="175"/>
      <c r="Q184" s="175"/>
      <c r="R184" s="175"/>
      <c r="S184" s="175"/>
      <c r="T184" s="176"/>
      <c r="AT184" s="171" t="s">
        <v>249</v>
      </c>
      <c r="AU184" s="171" t="s">
        <v>79</v>
      </c>
      <c r="AV184" s="13" t="s">
        <v>77</v>
      </c>
      <c r="AW184" s="13" t="s">
        <v>32</v>
      </c>
      <c r="AX184" s="13" t="s">
        <v>70</v>
      </c>
      <c r="AY184" s="171" t="s">
        <v>121</v>
      </c>
    </row>
    <row r="185" spans="1:65" s="13" customFormat="1">
      <c r="B185" s="170"/>
      <c r="D185" s="158" t="s">
        <v>249</v>
      </c>
      <c r="E185" s="171" t="s">
        <v>3</v>
      </c>
      <c r="F185" s="172" t="s">
        <v>1475</v>
      </c>
      <c r="H185" s="171" t="s">
        <v>3</v>
      </c>
      <c r="I185" s="173"/>
      <c r="L185" s="170"/>
      <c r="M185" s="174"/>
      <c r="N185" s="175"/>
      <c r="O185" s="175"/>
      <c r="P185" s="175"/>
      <c r="Q185" s="175"/>
      <c r="R185" s="175"/>
      <c r="S185" s="175"/>
      <c r="T185" s="176"/>
      <c r="AT185" s="171" t="s">
        <v>249</v>
      </c>
      <c r="AU185" s="171" t="s">
        <v>79</v>
      </c>
      <c r="AV185" s="13" t="s">
        <v>77</v>
      </c>
      <c r="AW185" s="13" t="s">
        <v>32</v>
      </c>
      <c r="AX185" s="13" t="s">
        <v>70</v>
      </c>
      <c r="AY185" s="171" t="s">
        <v>121</v>
      </c>
    </row>
    <row r="186" spans="1:65" s="14" customFormat="1">
      <c r="B186" s="177"/>
      <c r="D186" s="158" t="s">
        <v>249</v>
      </c>
      <c r="E186" s="178" t="s">
        <v>3</v>
      </c>
      <c r="F186" s="179" t="s">
        <v>1476</v>
      </c>
      <c r="H186" s="180">
        <v>1.0680000000000001</v>
      </c>
      <c r="I186" s="181"/>
      <c r="L186" s="177"/>
      <c r="M186" s="182"/>
      <c r="N186" s="183"/>
      <c r="O186" s="183"/>
      <c r="P186" s="183"/>
      <c r="Q186" s="183"/>
      <c r="R186" s="183"/>
      <c r="S186" s="183"/>
      <c r="T186" s="184"/>
      <c r="AT186" s="178" t="s">
        <v>249</v>
      </c>
      <c r="AU186" s="178" t="s">
        <v>79</v>
      </c>
      <c r="AV186" s="14" t="s">
        <v>79</v>
      </c>
      <c r="AW186" s="14" t="s">
        <v>32</v>
      </c>
      <c r="AX186" s="14" t="s">
        <v>70</v>
      </c>
      <c r="AY186" s="178" t="s">
        <v>121</v>
      </c>
    </row>
    <row r="187" spans="1:65" s="13" customFormat="1" ht="22.5">
      <c r="B187" s="170"/>
      <c r="D187" s="158" t="s">
        <v>249</v>
      </c>
      <c r="E187" s="171" t="s">
        <v>3</v>
      </c>
      <c r="F187" s="172" t="s">
        <v>1477</v>
      </c>
      <c r="H187" s="171" t="s">
        <v>3</v>
      </c>
      <c r="I187" s="173"/>
      <c r="L187" s="170"/>
      <c r="M187" s="174"/>
      <c r="N187" s="175"/>
      <c r="O187" s="175"/>
      <c r="P187" s="175"/>
      <c r="Q187" s="175"/>
      <c r="R187" s="175"/>
      <c r="S187" s="175"/>
      <c r="T187" s="176"/>
      <c r="AT187" s="171" t="s">
        <v>249</v>
      </c>
      <c r="AU187" s="171" t="s">
        <v>79</v>
      </c>
      <c r="AV187" s="13" t="s">
        <v>77</v>
      </c>
      <c r="AW187" s="13" t="s">
        <v>32</v>
      </c>
      <c r="AX187" s="13" t="s">
        <v>70</v>
      </c>
      <c r="AY187" s="171" t="s">
        <v>121</v>
      </c>
    </row>
    <row r="188" spans="1:65" s="13" customFormat="1" ht="22.5">
      <c r="B188" s="170"/>
      <c r="D188" s="158" t="s">
        <v>249</v>
      </c>
      <c r="E188" s="171" t="s">
        <v>3</v>
      </c>
      <c r="F188" s="172" t="s">
        <v>1478</v>
      </c>
      <c r="H188" s="171" t="s">
        <v>3</v>
      </c>
      <c r="I188" s="173"/>
      <c r="L188" s="170"/>
      <c r="M188" s="174"/>
      <c r="N188" s="175"/>
      <c r="O188" s="175"/>
      <c r="P188" s="175"/>
      <c r="Q188" s="175"/>
      <c r="R188" s="175"/>
      <c r="S188" s="175"/>
      <c r="T188" s="176"/>
      <c r="AT188" s="171" t="s">
        <v>249</v>
      </c>
      <c r="AU188" s="171" t="s">
        <v>79</v>
      </c>
      <c r="AV188" s="13" t="s">
        <v>77</v>
      </c>
      <c r="AW188" s="13" t="s">
        <v>32</v>
      </c>
      <c r="AX188" s="13" t="s">
        <v>70</v>
      </c>
      <c r="AY188" s="171" t="s">
        <v>121</v>
      </c>
    </row>
    <row r="189" spans="1:65" s="13" customFormat="1">
      <c r="B189" s="170"/>
      <c r="D189" s="158" t="s">
        <v>249</v>
      </c>
      <c r="E189" s="171" t="s">
        <v>3</v>
      </c>
      <c r="F189" s="172" t="s">
        <v>638</v>
      </c>
      <c r="H189" s="171" t="s">
        <v>3</v>
      </c>
      <c r="I189" s="173"/>
      <c r="L189" s="170"/>
      <c r="M189" s="174"/>
      <c r="N189" s="175"/>
      <c r="O189" s="175"/>
      <c r="P189" s="175"/>
      <c r="Q189" s="175"/>
      <c r="R189" s="175"/>
      <c r="S189" s="175"/>
      <c r="T189" s="176"/>
      <c r="AT189" s="171" t="s">
        <v>249</v>
      </c>
      <c r="AU189" s="171" t="s">
        <v>79</v>
      </c>
      <c r="AV189" s="13" t="s">
        <v>77</v>
      </c>
      <c r="AW189" s="13" t="s">
        <v>32</v>
      </c>
      <c r="AX189" s="13" t="s">
        <v>70</v>
      </c>
      <c r="AY189" s="171" t="s">
        <v>121</v>
      </c>
    </row>
    <row r="190" spans="1:65" s="14" customFormat="1">
      <c r="B190" s="177"/>
      <c r="D190" s="158" t="s">
        <v>249</v>
      </c>
      <c r="E190" s="178" t="s">
        <v>3</v>
      </c>
      <c r="F190" s="179" t="s">
        <v>1413</v>
      </c>
      <c r="H190" s="180">
        <v>3</v>
      </c>
      <c r="I190" s="181"/>
      <c r="L190" s="177"/>
      <c r="M190" s="182"/>
      <c r="N190" s="183"/>
      <c r="O190" s="183"/>
      <c r="P190" s="183"/>
      <c r="Q190" s="183"/>
      <c r="R190" s="183"/>
      <c r="S190" s="183"/>
      <c r="T190" s="184"/>
      <c r="AT190" s="178" t="s">
        <v>249</v>
      </c>
      <c r="AU190" s="178" t="s">
        <v>79</v>
      </c>
      <c r="AV190" s="14" t="s">
        <v>79</v>
      </c>
      <c r="AW190" s="14" t="s">
        <v>32</v>
      </c>
      <c r="AX190" s="14" t="s">
        <v>70</v>
      </c>
      <c r="AY190" s="178" t="s">
        <v>121</v>
      </c>
    </row>
    <row r="191" spans="1:65" s="13" customFormat="1">
      <c r="B191" s="170"/>
      <c r="D191" s="158" t="s">
        <v>249</v>
      </c>
      <c r="E191" s="171" t="s">
        <v>3</v>
      </c>
      <c r="F191" s="172" t="s">
        <v>636</v>
      </c>
      <c r="H191" s="171" t="s">
        <v>3</v>
      </c>
      <c r="I191" s="173"/>
      <c r="L191" s="170"/>
      <c r="M191" s="174"/>
      <c r="N191" s="175"/>
      <c r="O191" s="175"/>
      <c r="P191" s="175"/>
      <c r="Q191" s="175"/>
      <c r="R191" s="175"/>
      <c r="S191" s="175"/>
      <c r="T191" s="176"/>
      <c r="AT191" s="171" t="s">
        <v>249</v>
      </c>
      <c r="AU191" s="171" t="s">
        <v>79</v>
      </c>
      <c r="AV191" s="13" t="s">
        <v>77</v>
      </c>
      <c r="AW191" s="13" t="s">
        <v>32</v>
      </c>
      <c r="AX191" s="13" t="s">
        <v>70</v>
      </c>
      <c r="AY191" s="171" t="s">
        <v>121</v>
      </c>
    </row>
    <row r="192" spans="1:65" s="14" customFormat="1">
      <c r="B192" s="177"/>
      <c r="D192" s="158" t="s">
        <v>249</v>
      </c>
      <c r="E192" s="178" t="s">
        <v>3</v>
      </c>
      <c r="F192" s="179" t="s">
        <v>1413</v>
      </c>
      <c r="H192" s="180">
        <v>3</v>
      </c>
      <c r="I192" s="181"/>
      <c r="L192" s="177"/>
      <c r="M192" s="182"/>
      <c r="N192" s="183"/>
      <c r="O192" s="183"/>
      <c r="P192" s="183"/>
      <c r="Q192" s="183"/>
      <c r="R192" s="183"/>
      <c r="S192" s="183"/>
      <c r="T192" s="184"/>
      <c r="AT192" s="178" t="s">
        <v>249</v>
      </c>
      <c r="AU192" s="178" t="s">
        <v>79</v>
      </c>
      <c r="AV192" s="14" t="s">
        <v>79</v>
      </c>
      <c r="AW192" s="14" t="s">
        <v>32</v>
      </c>
      <c r="AX192" s="14" t="s">
        <v>70</v>
      </c>
      <c r="AY192" s="178" t="s">
        <v>121</v>
      </c>
    </row>
    <row r="193" spans="1:65" s="15" customFormat="1">
      <c r="B193" s="185"/>
      <c r="D193" s="158" t="s">
        <v>249</v>
      </c>
      <c r="E193" s="186" t="s">
        <v>3</v>
      </c>
      <c r="F193" s="187" t="s">
        <v>253</v>
      </c>
      <c r="H193" s="188">
        <v>7.0679999999999996</v>
      </c>
      <c r="I193" s="189"/>
      <c r="L193" s="185"/>
      <c r="M193" s="190"/>
      <c r="N193" s="191"/>
      <c r="O193" s="191"/>
      <c r="P193" s="191"/>
      <c r="Q193" s="191"/>
      <c r="R193" s="191"/>
      <c r="S193" s="191"/>
      <c r="T193" s="192"/>
      <c r="AT193" s="186" t="s">
        <v>249</v>
      </c>
      <c r="AU193" s="186" t="s">
        <v>79</v>
      </c>
      <c r="AV193" s="15" t="s">
        <v>120</v>
      </c>
      <c r="AW193" s="15" t="s">
        <v>32</v>
      </c>
      <c r="AX193" s="15" t="s">
        <v>77</v>
      </c>
      <c r="AY193" s="186" t="s">
        <v>121</v>
      </c>
    </row>
    <row r="194" spans="1:65" s="2" customFormat="1" ht="33" customHeight="1">
      <c r="A194" s="34"/>
      <c r="B194" s="144"/>
      <c r="C194" s="145" t="s">
        <v>178</v>
      </c>
      <c r="D194" s="145" t="s">
        <v>123</v>
      </c>
      <c r="E194" s="146" t="s">
        <v>1479</v>
      </c>
      <c r="F194" s="147" t="s">
        <v>1480</v>
      </c>
      <c r="G194" s="148" t="s">
        <v>243</v>
      </c>
      <c r="H194" s="149">
        <v>20.059999999999999</v>
      </c>
      <c r="I194" s="150"/>
      <c r="J194" s="151">
        <f>ROUND(I194*H194,2)</f>
        <v>0</v>
      </c>
      <c r="K194" s="147" t="s">
        <v>244</v>
      </c>
      <c r="L194" s="35"/>
      <c r="M194" s="152" t="s">
        <v>3</v>
      </c>
      <c r="N194" s="153" t="s">
        <v>41</v>
      </c>
      <c r="O194" s="55"/>
      <c r="P194" s="154">
        <f>O194*H194</f>
        <v>0</v>
      </c>
      <c r="Q194" s="154">
        <v>0.78061999999999998</v>
      </c>
      <c r="R194" s="154">
        <f>Q194*H194</f>
        <v>15.659237199999998</v>
      </c>
      <c r="S194" s="154">
        <v>0</v>
      </c>
      <c r="T194" s="15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56" t="s">
        <v>120</v>
      </c>
      <c r="AT194" s="156" t="s">
        <v>123</v>
      </c>
      <c r="AU194" s="156" t="s">
        <v>79</v>
      </c>
      <c r="AY194" s="19" t="s">
        <v>121</v>
      </c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19" t="s">
        <v>77</v>
      </c>
      <c r="BK194" s="157">
        <f>ROUND(I194*H194,2)</f>
        <v>0</v>
      </c>
      <c r="BL194" s="19" t="s">
        <v>120</v>
      </c>
      <c r="BM194" s="156" t="s">
        <v>1481</v>
      </c>
    </row>
    <row r="195" spans="1:65" s="2" customFormat="1" ht="39">
      <c r="A195" s="34"/>
      <c r="B195" s="35"/>
      <c r="C195" s="34"/>
      <c r="D195" s="158" t="s">
        <v>129</v>
      </c>
      <c r="E195" s="34"/>
      <c r="F195" s="159" t="s">
        <v>1482</v>
      </c>
      <c r="G195" s="34"/>
      <c r="H195" s="34"/>
      <c r="I195" s="160"/>
      <c r="J195" s="34"/>
      <c r="K195" s="34"/>
      <c r="L195" s="35"/>
      <c r="M195" s="161"/>
      <c r="N195" s="162"/>
      <c r="O195" s="55"/>
      <c r="P195" s="55"/>
      <c r="Q195" s="55"/>
      <c r="R195" s="55"/>
      <c r="S195" s="55"/>
      <c r="T195" s="56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129</v>
      </c>
      <c r="AU195" s="19" t="s">
        <v>79</v>
      </c>
    </row>
    <row r="196" spans="1:65" s="2" customFormat="1">
      <c r="A196" s="34"/>
      <c r="B196" s="35"/>
      <c r="C196" s="34"/>
      <c r="D196" s="168" t="s">
        <v>247</v>
      </c>
      <c r="E196" s="34"/>
      <c r="F196" s="169" t="s">
        <v>1483</v>
      </c>
      <c r="G196" s="34"/>
      <c r="H196" s="34"/>
      <c r="I196" s="160"/>
      <c r="J196" s="34"/>
      <c r="K196" s="34"/>
      <c r="L196" s="35"/>
      <c r="M196" s="161"/>
      <c r="N196" s="162"/>
      <c r="O196" s="55"/>
      <c r="P196" s="55"/>
      <c r="Q196" s="55"/>
      <c r="R196" s="55"/>
      <c r="S196" s="55"/>
      <c r="T196" s="56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9" t="s">
        <v>247</v>
      </c>
      <c r="AU196" s="19" t="s">
        <v>79</v>
      </c>
    </row>
    <row r="197" spans="1:65" s="13" customFormat="1">
      <c r="B197" s="170"/>
      <c r="D197" s="158" t="s">
        <v>249</v>
      </c>
      <c r="E197" s="171" t="s">
        <v>3</v>
      </c>
      <c r="F197" s="172" t="s">
        <v>1484</v>
      </c>
      <c r="H197" s="171" t="s">
        <v>3</v>
      </c>
      <c r="I197" s="173"/>
      <c r="L197" s="170"/>
      <c r="M197" s="174"/>
      <c r="N197" s="175"/>
      <c r="O197" s="175"/>
      <c r="P197" s="175"/>
      <c r="Q197" s="175"/>
      <c r="R197" s="175"/>
      <c r="S197" s="175"/>
      <c r="T197" s="176"/>
      <c r="AT197" s="171" t="s">
        <v>249</v>
      </c>
      <c r="AU197" s="171" t="s">
        <v>79</v>
      </c>
      <c r="AV197" s="13" t="s">
        <v>77</v>
      </c>
      <c r="AW197" s="13" t="s">
        <v>32</v>
      </c>
      <c r="AX197" s="13" t="s">
        <v>70</v>
      </c>
      <c r="AY197" s="171" t="s">
        <v>121</v>
      </c>
    </row>
    <row r="198" spans="1:65" s="13" customFormat="1">
      <c r="B198" s="170"/>
      <c r="D198" s="158" t="s">
        <v>249</v>
      </c>
      <c r="E198" s="171" t="s">
        <v>3</v>
      </c>
      <c r="F198" s="172" t="s">
        <v>638</v>
      </c>
      <c r="H198" s="171" t="s">
        <v>3</v>
      </c>
      <c r="I198" s="173"/>
      <c r="L198" s="170"/>
      <c r="M198" s="174"/>
      <c r="N198" s="175"/>
      <c r="O198" s="175"/>
      <c r="P198" s="175"/>
      <c r="Q198" s="175"/>
      <c r="R198" s="175"/>
      <c r="S198" s="175"/>
      <c r="T198" s="176"/>
      <c r="AT198" s="171" t="s">
        <v>249</v>
      </c>
      <c r="AU198" s="171" t="s">
        <v>79</v>
      </c>
      <c r="AV198" s="13" t="s">
        <v>77</v>
      </c>
      <c r="AW198" s="13" t="s">
        <v>32</v>
      </c>
      <c r="AX198" s="13" t="s">
        <v>70</v>
      </c>
      <c r="AY198" s="171" t="s">
        <v>121</v>
      </c>
    </row>
    <row r="199" spans="1:65" s="14" customFormat="1">
      <c r="B199" s="177"/>
      <c r="D199" s="158" t="s">
        <v>249</v>
      </c>
      <c r="E199" s="178" t="s">
        <v>3</v>
      </c>
      <c r="F199" s="179" t="s">
        <v>1451</v>
      </c>
      <c r="H199" s="180">
        <v>13.3</v>
      </c>
      <c r="I199" s="181"/>
      <c r="L199" s="177"/>
      <c r="M199" s="182"/>
      <c r="N199" s="183"/>
      <c r="O199" s="183"/>
      <c r="P199" s="183"/>
      <c r="Q199" s="183"/>
      <c r="R199" s="183"/>
      <c r="S199" s="183"/>
      <c r="T199" s="184"/>
      <c r="AT199" s="178" t="s">
        <v>249</v>
      </c>
      <c r="AU199" s="178" t="s">
        <v>79</v>
      </c>
      <c r="AV199" s="14" t="s">
        <v>79</v>
      </c>
      <c r="AW199" s="14" t="s">
        <v>32</v>
      </c>
      <c r="AX199" s="14" t="s">
        <v>70</v>
      </c>
      <c r="AY199" s="178" t="s">
        <v>121</v>
      </c>
    </row>
    <row r="200" spans="1:65" s="13" customFormat="1">
      <c r="B200" s="170"/>
      <c r="D200" s="158" t="s">
        <v>249</v>
      </c>
      <c r="E200" s="171" t="s">
        <v>3</v>
      </c>
      <c r="F200" s="172" t="s">
        <v>636</v>
      </c>
      <c r="H200" s="171" t="s">
        <v>3</v>
      </c>
      <c r="I200" s="173"/>
      <c r="L200" s="170"/>
      <c r="M200" s="174"/>
      <c r="N200" s="175"/>
      <c r="O200" s="175"/>
      <c r="P200" s="175"/>
      <c r="Q200" s="175"/>
      <c r="R200" s="175"/>
      <c r="S200" s="175"/>
      <c r="T200" s="176"/>
      <c r="AT200" s="171" t="s">
        <v>249</v>
      </c>
      <c r="AU200" s="171" t="s">
        <v>79</v>
      </c>
      <c r="AV200" s="13" t="s">
        <v>77</v>
      </c>
      <c r="AW200" s="13" t="s">
        <v>32</v>
      </c>
      <c r="AX200" s="13" t="s">
        <v>70</v>
      </c>
      <c r="AY200" s="171" t="s">
        <v>121</v>
      </c>
    </row>
    <row r="201" spans="1:65" s="14" customFormat="1">
      <c r="B201" s="177"/>
      <c r="D201" s="158" t="s">
        <v>249</v>
      </c>
      <c r="E201" s="178" t="s">
        <v>3</v>
      </c>
      <c r="F201" s="179" t="s">
        <v>1452</v>
      </c>
      <c r="H201" s="180">
        <v>6.76</v>
      </c>
      <c r="I201" s="181"/>
      <c r="L201" s="177"/>
      <c r="M201" s="182"/>
      <c r="N201" s="183"/>
      <c r="O201" s="183"/>
      <c r="P201" s="183"/>
      <c r="Q201" s="183"/>
      <c r="R201" s="183"/>
      <c r="S201" s="183"/>
      <c r="T201" s="184"/>
      <c r="AT201" s="178" t="s">
        <v>249</v>
      </c>
      <c r="AU201" s="178" t="s">
        <v>79</v>
      </c>
      <c r="AV201" s="14" t="s">
        <v>79</v>
      </c>
      <c r="AW201" s="14" t="s">
        <v>32</v>
      </c>
      <c r="AX201" s="14" t="s">
        <v>70</v>
      </c>
      <c r="AY201" s="178" t="s">
        <v>121</v>
      </c>
    </row>
    <row r="202" spans="1:65" s="15" customFormat="1">
      <c r="B202" s="185"/>
      <c r="D202" s="158" t="s">
        <v>249</v>
      </c>
      <c r="E202" s="186" t="s">
        <v>3</v>
      </c>
      <c r="F202" s="187" t="s">
        <v>253</v>
      </c>
      <c r="H202" s="188">
        <v>20.060000000000002</v>
      </c>
      <c r="I202" s="189"/>
      <c r="L202" s="185"/>
      <c r="M202" s="190"/>
      <c r="N202" s="191"/>
      <c r="O202" s="191"/>
      <c r="P202" s="191"/>
      <c r="Q202" s="191"/>
      <c r="R202" s="191"/>
      <c r="S202" s="191"/>
      <c r="T202" s="192"/>
      <c r="AT202" s="186" t="s">
        <v>249</v>
      </c>
      <c r="AU202" s="186" t="s">
        <v>79</v>
      </c>
      <c r="AV202" s="15" t="s">
        <v>120</v>
      </c>
      <c r="AW202" s="15" t="s">
        <v>32</v>
      </c>
      <c r="AX202" s="15" t="s">
        <v>77</v>
      </c>
      <c r="AY202" s="186" t="s">
        <v>121</v>
      </c>
    </row>
    <row r="203" spans="1:65" s="12" customFormat="1" ht="22.9" customHeight="1">
      <c r="B203" s="131"/>
      <c r="D203" s="132" t="s">
        <v>69</v>
      </c>
      <c r="E203" s="142" t="s">
        <v>1309</v>
      </c>
      <c r="F203" s="142" t="s">
        <v>1310</v>
      </c>
      <c r="I203" s="134"/>
      <c r="J203" s="143">
        <f>BK203</f>
        <v>0</v>
      </c>
      <c r="L203" s="131"/>
      <c r="M203" s="136"/>
      <c r="N203" s="137"/>
      <c r="O203" s="137"/>
      <c r="P203" s="138">
        <f>SUM(P204:P206)</f>
        <v>0</v>
      </c>
      <c r="Q203" s="137"/>
      <c r="R203" s="138">
        <f>SUM(R204:R206)</f>
        <v>0</v>
      </c>
      <c r="S203" s="137"/>
      <c r="T203" s="139">
        <f>SUM(T204:T206)</f>
        <v>0</v>
      </c>
      <c r="AR203" s="132" t="s">
        <v>77</v>
      </c>
      <c r="AT203" s="140" t="s">
        <v>69</v>
      </c>
      <c r="AU203" s="140" t="s">
        <v>77</v>
      </c>
      <c r="AY203" s="132" t="s">
        <v>121</v>
      </c>
      <c r="BK203" s="141">
        <f>SUM(BK204:BK206)</f>
        <v>0</v>
      </c>
    </row>
    <row r="204" spans="1:65" s="2" customFormat="1" ht="24.2" customHeight="1">
      <c r="A204" s="34"/>
      <c r="B204" s="144"/>
      <c r="C204" s="145" t="s">
        <v>9</v>
      </c>
      <c r="D204" s="145" t="s">
        <v>123</v>
      </c>
      <c r="E204" s="146" t="s">
        <v>1485</v>
      </c>
      <c r="F204" s="147" t="s">
        <v>1486</v>
      </c>
      <c r="G204" s="148" t="s">
        <v>475</v>
      </c>
      <c r="H204" s="149">
        <v>89.802999999999997</v>
      </c>
      <c r="I204" s="150"/>
      <c r="J204" s="151">
        <f>ROUND(I204*H204,2)</f>
        <v>0</v>
      </c>
      <c r="K204" s="147" t="s">
        <v>244</v>
      </c>
      <c r="L204" s="35"/>
      <c r="M204" s="152" t="s">
        <v>3</v>
      </c>
      <c r="N204" s="153" t="s">
        <v>41</v>
      </c>
      <c r="O204" s="55"/>
      <c r="P204" s="154">
        <f>O204*H204</f>
        <v>0</v>
      </c>
      <c r="Q204" s="154">
        <v>0</v>
      </c>
      <c r="R204" s="154">
        <f>Q204*H204</f>
        <v>0</v>
      </c>
      <c r="S204" s="154">
        <v>0</v>
      </c>
      <c r="T204" s="15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56" t="s">
        <v>120</v>
      </c>
      <c r="AT204" s="156" t="s">
        <v>123</v>
      </c>
      <c r="AU204" s="156" t="s">
        <v>79</v>
      </c>
      <c r="AY204" s="19" t="s">
        <v>121</v>
      </c>
      <c r="BE204" s="157">
        <f>IF(N204="základní",J204,0)</f>
        <v>0</v>
      </c>
      <c r="BF204" s="157">
        <f>IF(N204="snížená",J204,0)</f>
        <v>0</v>
      </c>
      <c r="BG204" s="157">
        <f>IF(N204="zákl. přenesená",J204,0)</f>
        <v>0</v>
      </c>
      <c r="BH204" s="157">
        <f>IF(N204="sníž. přenesená",J204,0)</f>
        <v>0</v>
      </c>
      <c r="BI204" s="157">
        <f>IF(N204="nulová",J204,0)</f>
        <v>0</v>
      </c>
      <c r="BJ204" s="19" t="s">
        <v>77</v>
      </c>
      <c r="BK204" s="157">
        <f>ROUND(I204*H204,2)</f>
        <v>0</v>
      </c>
      <c r="BL204" s="19" t="s">
        <v>120</v>
      </c>
      <c r="BM204" s="156" t="s">
        <v>1487</v>
      </c>
    </row>
    <row r="205" spans="1:65" s="2" customFormat="1" ht="19.5">
      <c r="A205" s="34"/>
      <c r="B205" s="35"/>
      <c r="C205" s="34"/>
      <c r="D205" s="158" t="s">
        <v>129</v>
      </c>
      <c r="E205" s="34"/>
      <c r="F205" s="159" t="s">
        <v>1488</v>
      </c>
      <c r="G205" s="34"/>
      <c r="H205" s="34"/>
      <c r="I205" s="160"/>
      <c r="J205" s="34"/>
      <c r="K205" s="34"/>
      <c r="L205" s="35"/>
      <c r="M205" s="161"/>
      <c r="N205" s="162"/>
      <c r="O205" s="55"/>
      <c r="P205" s="55"/>
      <c r="Q205" s="55"/>
      <c r="R205" s="55"/>
      <c r="S205" s="55"/>
      <c r="T205" s="56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9" t="s">
        <v>129</v>
      </c>
      <c r="AU205" s="19" t="s">
        <v>79</v>
      </c>
    </row>
    <row r="206" spans="1:65" s="2" customFormat="1">
      <c r="A206" s="34"/>
      <c r="B206" s="35"/>
      <c r="C206" s="34"/>
      <c r="D206" s="168" t="s">
        <v>247</v>
      </c>
      <c r="E206" s="34"/>
      <c r="F206" s="169" t="s">
        <v>1489</v>
      </c>
      <c r="G206" s="34"/>
      <c r="H206" s="34"/>
      <c r="I206" s="160"/>
      <c r="J206" s="34"/>
      <c r="K206" s="34"/>
      <c r="L206" s="35"/>
      <c r="M206" s="164"/>
      <c r="N206" s="165"/>
      <c r="O206" s="166"/>
      <c r="P206" s="166"/>
      <c r="Q206" s="166"/>
      <c r="R206" s="166"/>
      <c r="S206" s="166"/>
      <c r="T206" s="167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247</v>
      </c>
      <c r="AU206" s="19" t="s">
        <v>79</v>
      </c>
    </row>
    <row r="207" spans="1:65" s="2" customFormat="1" ht="6.95" customHeight="1">
      <c r="A207" s="34"/>
      <c r="B207" s="44"/>
      <c r="C207" s="45"/>
      <c r="D207" s="45"/>
      <c r="E207" s="45"/>
      <c r="F207" s="45"/>
      <c r="G207" s="45"/>
      <c r="H207" s="45"/>
      <c r="I207" s="45"/>
      <c r="J207" s="45"/>
      <c r="K207" s="45"/>
      <c r="L207" s="35"/>
      <c r="M207" s="34"/>
      <c r="O207" s="34"/>
      <c r="P207" s="34"/>
      <c r="Q207" s="34"/>
      <c r="R207" s="34"/>
      <c r="S207" s="34"/>
      <c r="T207" s="34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</row>
  </sheetData>
  <autoFilter ref="C82:K20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/>
    <hyperlink ref="F117" r:id="rId2"/>
    <hyperlink ref="F126" r:id="rId3"/>
    <hyperlink ref="F138" r:id="rId4"/>
    <hyperlink ref="F157" r:id="rId5"/>
    <hyperlink ref="F167" r:id="rId6"/>
    <hyperlink ref="F173" r:id="rId7"/>
    <hyperlink ref="F182" r:id="rId8"/>
    <hyperlink ref="F196" r:id="rId9"/>
    <hyperlink ref="F206" r:id="rId1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210" customWidth="1"/>
    <col min="2" max="2" width="1.6640625" style="210" customWidth="1"/>
    <col min="3" max="4" width="5" style="210" customWidth="1"/>
    <col min="5" max="5" width="11.6640625" style="210" customWidth="1"/>
    <col min="6" max="6" width="9.1640625" style="210" customWidth="1"/>
    <col min="7" max="7" width="5" style="210" customWidth="1"/>
    <col min="8" max="8" width="77.83203125" style="210" customWidth="1"/>
    <col min="9" max="10" width="20" style="210" customWidth="1"/>
    <col min="11" max="11" width="1.6640625" style="210" customWidth="1"/>
  </cols>
  <sheetData>
    <row r="1" spans="2:11" s="1" customFormat="1" ht="37.5" customHeight="1"/>
    <row r="2" spans="2:11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6" customFormat="1" ht="45" customHeight="1">
      <c r="B3" s="214"/>
      <c r="C3" s="353" t="s">
        <v>1490</v>
      </c>
      <c r="D3" s="353"/>
      <c r="E3" s="353"/>
      <c r="F3" s="353"/>
      <c r="G3" s="353"/>
      <c r="H3" s="353"/>
      <c r="I3" s="353"/>
      <c r="J3" s="353"/>
      <c r="K3" s="215"/>
    </row>
    <row r="4" spans="2:11" s="1" customFormat="1" ht="25.5" customHeight="1">
      <c r="B4" s="216"/>
      <c r="C4" s="358" t="s">
        <v>1491</v>
      </c>
      <c r="D4" s="358"/>
      <c r="E4" s="358"/>
      <c r="F4" s="358"/>
      <c r="G4" s="358"/>
      <c r="H4" s="358"/>
      <c r="I4" s="358"/>
      <c r="J4" s="358"/>
      <c r="K4" s="217"/>
    </row>
    <row r="5" spans="2:11" s="1" customFormat="1" ht="5.25" customHeight="1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s="1" customFormat="1" ht="15" customHeight="1">
      <c r="B6" s="216"/>
      <c r="C6" s="357" t="s">
        <v>1492</v>
      </c>
      <c r="D6" s="357"/>
      <c r="E6" s="357"/>
      <c r="F6" s="357"/>
      <c r="G6" s="357"/>
      <c r="H6" s="357"/>
      <c r="I6" s="357"/>
      <c r="J6" s="357"/>
      <c r="K6" s="217"/>
    </row>
    <row r="7" spans="2:11" s="1" customFormat="1" ht="15" customHeight="1">
      <c r="B7" s="220"/>
      <c r="C7" s="357" t="s">
        <v>1493</v>
      </c>
      <c r="D7" s="357"/>
      <c r="E7" s="357"/>
      <c r="F7" s="357"/>
      <c r="G7" s="357"/>
      <c r="H7" s="357"/>
      <c r="I7" s="357"/>
      <c r="J7" s="357"/>
      <c r="K7" s="217"/>
    </row>
    <row r="8" spans="2:11" s="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s="1" customFormat="1" ht="15" customHeight="1">
      <c r="B9" s="220"/>
      <c r="C9" s="357" t="s">
        <v>1494</v>
      </c>
      <c r="D9" s="357"/>
      <c r="E9" s="357"/>
      <c r="F9" s="357"/>
      <c r="G9" s="357"/>
      <c r="H9" s="357"/>
      <c r="I9" s="357"/>
      <c r="J9" s="357"/>
      <c r="K9" s="217"/>
    </row>
    <row r="10" spans="2:11" s="1" customFormat="1" ht="15" customHeight="1">
      <c r="B10" s="220"/>
      <c r="C10" s="219"/>
      <c r="D10" s="357" t="s">
        <v>1495</v>
      </c>
      <c r="E10" s="357"/>
      <c r="F10" s="357"/>
      <c r="G10" s="357"/>
      <c r="H10" s="357"/>
      <c r="I10" s="357"/>
      <c r="J10" s="357"/>
      <c r="K10" s="217"/>
    </row>
    <row r="11" spans="2:11" s="1" customFormat="1" ht="15" customHeight="1">
      <c r="B11" s="220"/>
      <c r="C11" s="221"/>
      <c r="D11" s="357" t="s">
        <v>1496</v>
      </c>
      <c r="E11" s="357"/>
      <c r="F11" s="357"/>
      <c r="G11" s="357"/>
      <c r="H11" s="357"/>
      <c r="I11" s="357"/>
      <c r="J11" s="357"/>
      <c r="K11" s="217"/>
    </row>
    <row r="12" spans="2:11" s="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pans="2:11" s="1" customFormat="1" ht="15" customHeight="1">
      <c r="B13" s="220"/>
      <c r="C13" s="221"/>
      <c r="D13" s="222" t="s">
        <v>1497</v>
      </c>
      <c r="E13" s="219"/>
      <c r="F13" s="219"/>
      <c r="G13" s="219"/>
      <c r="H13" s="219"/>
      <c r="I13" s="219"/>
      <c r="J13" s="219"/>
      <c r="K13" s="217"/>
    </row>
    <row r="14" spans="2:11" s="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pans="2:11" s="1" customFormat="1" ht="15" customHeight="1">
      <c r="B15" s="220"/>
      <c r="C15" s="221"/>
      <c r="D15" s="357" t="s">
        <v>1498</v>
      </c>
      <c r="E15" s="357"/>
      <c r="F15" s="357"/>
      <c r="G15" s="357"/>
      <c r="H15" s="357"/>
      <c r="I15" s="357"/>
      <c r="J15" s="357"/>
      <c r="K15" s="217"/>
    </row>
    <row r="16" spans="2:11" s="1" customFormat="1" ht="15" customHeight="1">
      <c r="B16" s="220"/>
      <c r="C16" s="221"/>
      <c r="D16" s="357" t="s">
        <v>1499</v>
      </c>
      <c r="E16" s="357"/>
      <c r="F16" s="357"/>
      <c r="G16" s="357"/>
      <c r="H16" s="357"/>
      <c r="I16" s="357"/>
      <c r="J16" s="357"/>
      <c r="K16" s="217"/>
    </row>
    <row r="17" spans="2:11" s="1" customFormat="1" ht="15" customHeight="1">
      <c r="B17" s="220"/>
      <c r="C17" s="221"/>
      <c r="D17" s="357" t="s">
        <v>1500</v>
      </c>
      <c r="E17" s="357"/>
      <c r="F17" s="357"/>
      <c r="G17" s="357"/>
      <c r="H17" s="357"/>
      <c r="I17" s="357"/>
      <c r="J17" s="357"/>
      <c r="K17" s="217"/>
    </row>
    <row r="18" spans="2:11" s="1" customFormat="1" ht="15" customHeight="1">
      <c r="B18" s="220"/>
      <c r="C18" s="221"/>
      <c r="D18" s="221"/>
      <c r="E18" s="223" t="s">
        <v>76</v>
      </c>
      <c r="F18" s="357" t="s">
        <v>1501</v>
      </c>
      <c r="G18" s="357"/>
      <c r="H18" s="357"/>
      <c r="I18" s="357"/>
      <c r="J18" s="357"/>
      <c r="K18" s="217"/>
    </row>
    <row r="19" spans="2:11" s="1" customFormat="1" ht="15" customHeight="1">
      <c r="B19" s="220"/>
      <c r="C19" s="221"/>
      <c r="D19" s="221"/>
      <c r="E19" s="223" t="s">
        <v>1502</v>
      </c>
      <c r="F19" s="357" t="s">
        <v>1503</v>
      </c>
      <c r="G19" s="357"/>
      <c r="H19" s="357"/>
      <c r="I19" s="357"/>
      <c r="J19" s="357"/>
      <c r="K19" s="217"/>
    </row>
    <row r="20" spans="2:11" s="1" customFormat="1" ht="15" customHeight="1">
      <c r="B20" s="220"/>
      <c r="C20" s="221"/>
      <c r="D20" s="221"/>
      <c r="E20" s="223" t="s">
        <v>1504</v>
      </c>
      <c r="F20" s="357" t="s">
        <v>1505</v>
      </c>
      <c r="G20" s="357"/>
      <c r="H20" s="357"/>
      <c r="I20" s="357"/>
      <c r="J20" s="357"/>
      <c r="K20" s="217"/>
    </row>
    <row r="21" spans="2:11" s="1" customFormat="1" ht="15" customHeight="1">
      <c r="B21" s="220"/>
      <c r="C21" s="221"/>
      <c r="D21" s="221"/>
      <c r="E21" s="223" t="s">
        <v>1506</v>
      </c>
      <c r="F21" s="357" t="s">
        <v>1507</v>
      </c>
      <c r="G21" s="357"/>
      <c r="H21" s="357"/>
      <c r="I21" s="357"/>
      <c r="J21" s="357"/>
      <c r="K21" s="217"/>
    </row>
    <row r="22" spans="2:11" s="1" customFormat="1" ht="15" customHeight="1">
      <c r="B22" s="220"/>
      <c r="C22" s="221"/>
      <c r="D22" s="221"/>
      <c r="E22" s="223" t="s">
        <v>118</v>
      </c>
      <c r="F22" s="357" t="s">
        <v>119</v>
      </c>
      <c r="G22" s="357"/>
      <c r="H22" s="357"/>
      <c r="I22" s="357"/>
      <c r="J22" s="357"/>
      <c r="K22" s="217"/>
    </row>
    <row r="23" spans="2:11" s="1" customFormat="1" ht="15" customHeight="1">
      <c r="B23" s="220"/>
      <c r="C23" s="221"/>
      <c r="D23" s="221"/>
      <c r="E23" s="223" t="s">
        <v>82</v>
      </c>
      <c r="F23" s="357" t="s">
        <v>1508</v>
      </c>
      <c r="G23" s="357"/>
      <c r="H23" s="357"/>
      <c r="I23" s="357"/>
      <c r="J23" s="357"/>
      <c r="K23" s="217"/>
    </row>
    <row r="24" spans="2:11" s="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pans="2:11" s="1" customFormat="1" ht="15" customHeight="1">
      <c r="B25" s="220"/>
      <c r="C25" s="357" t="s">
        <v>1509</v>
      </c>
      <c r="D25" s="357"/>
      <c r="E25" s="357"/>
      <c r="F25" s="357"/>
      <c r="G25" s="357"/>
      <c r="H25" s="357"/>
      <c r="I25" s="357"/>
      <c r="J25" s="357"/>
      <c r="K25" s="217"/>
    </row>
    <row r="26" spans="2:11" s="1" customFormat="1" ht="15" customHeight="1">
      <c r="B26" s="220"/>
      <c r="C26" s="357" t="s">
        <v>1510</v>
      </c>
      <c r="D26" s="357"/>
      <c r="E26" s="357"/>
      <c r="F26" s="357"/>
      <c r="G26" s="357"/>
      <c r="H26" s="357"/>
      <c r="I26" s="357"/>
      <c r="J26" s="357"/>
      <c r="K26" s="217"/>
    </row>
    <row r="27" spans="2:11" s="1" customFormat="1" ht="15" customHeight="1">
      <c r="B27" s="220"/>
      <c r="C27" s="219"/>
      <c r="D27" s="357" t="s">
        <v>1511</v>
      </c>
      <c r="E27" s="357"/>
      <c r="F27" s="357"/>
      <c r="G27" s="357"/>
      <c r="H27" s="357"/>
      <c r="I27" s="357"/>
      <c r="J27" s="357"/>
      <c r="K27" s="217"/>
    </row>
    <row r="28" spans="2:11" s="1" customFormat="1" ht="15" customHeight="1">
      <c r="B28" s="220"/>
      <c r="C28" s="221"/>
      <c r="D28" s="357" t="s">
        <v>1512</v>
      </c>
      <c r="E28" s="357"/>
      <c r="F28" s="357"/>
      <c r="G28" s="357"/>
      <c r="H28" s="357"/>
      <c r="I28" s="357"/>
      <c r="J28" s="357"/>
      <c r="K28" s="217"/>
    </row>
    <row r="29" spans="2:11" s="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pans="2:11" s="1" customFormat="1" ht="15" customHeight="1">
      <c r="B30" s="220"/>
      <c r="C30" s="221"/>
      <c r="D30" s="357" t="s">
        <v>1513</v>
      </c>
      <c r="E30" s="357"/>
      <c r="F30" s="357"/>
      <c r="G30" s="357"/>
      <c r="H30" s="357"/>
      <c r="I30" s="357"/>
      <c r="J30" s="357"/>
      <c r="K30" s="217"/>
    </row>
    <row r="31" spans="2:11" s="1" customFormat="1" ht="15" customHeight="1">
      <c r="B31" s="220"/>
      <c r="C31" s="221"/>
      <c r="D31" s="357" t="s">
        <v>1514</v>
      </c>
      <c r="E31" s="357"/>
      <c r="F31" s="357"/>
      <c r="G31" s="357"/>
      <c r="H31" s="357"/>
      <c r="I31" s="357"/>
      <c r="J31" s="357"/>
      <c r="K31" s="217"/>
    </row>
    <row r="32" spans="2:11" s="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pans="2:11" s="1" customFormat="1" ht="15" customHeight="1">
      <c r="B33" s="220"/>
      <c r="C33" s="221"/>
      <c r="D33" s="357" t="s">
        <v>1515</v>
      </c>
      <c r="E33" s="357"/>
      <c r="F33" s="357"/>
      <c r="G33" s="357"/>
      <c r="H33" s="357"/>
      <c r="I33" s="357"/>
      <c r="J33" s="357"/>
      <c r="K33" s="217"/>
    </row>
    <row r="34" spans="2:11" s="1" customFormat="1" ht="15" customHeight="1">
      <c r="B34" s="220"/>
      <c r="C34" s="221"/>
      <c r="D34" s="357" t="s">
        <v>1516</v>
      </c>
      <c r="E34" s="357"/>
      <c r="F34" s="357"/>
      <c r="G34" s="357"/>
      <c r="H34" s="357"/>
      <c r="I34" s="357"/>
      <c r="J34" s="357"/>
      <c r="K34" s="217"/>
    </row>
    <row r="35" spans="2:11" s="1" customFormat="1" ht="15" customHeight="1">
      <c r="B35" s="220"/>
      <c r="C35" s="221"/>
      <c r="D35" s="357" t="s">
        <v>1517</v>
      </c>
      <c r="E35" s="357"/>
      <c r="F35" s="357"/>
      <c r="G35" s="357"/>
      <c r="H35" s="357"/>
      <c r="I35" s="357"/>
      <c r="J35" s="357"/>
      <c r="K35" s="217"/>
    </row>
    <row r="36" spans="2:11" s="1" customFormat="1" ht="15" customHeight="1">
      <c r="B36" s="220"/>
      <c r="C36" s="221"/>
      <c r="D36" s="219"/>
      <c r="E36" s="222" t="s">
        <v>106</v>
      </c>
      <c r="F36" s="219"/>
      <c r="G36" s="357" t="s">
        <v>1518</v>
      </c>
      <c r="H36" s="357"/>
      <c r="I36" s="357"/>
      <c r="J36" s="357"/>
      <c r="K36" s="217"/>
    </row>
    <row r="37" spans="2:11" s="1" customFormat="1" ht="30.75" customHeight="1">
      <c r="B37" s="220"/>
      <c r="C37" s="221"/>
      <c r="D37" s="219"/>
      <c r="E37" s="222" t="s">
        <v>1519</v>
      </c>
      <c r="F37" s="219"/>
      <c r="G37" s="357" t="s">
        <v>1520</v>
      </c>
      <c r="H37" s="357"/>
      <c r="I37" s="357"/>
      <c r="J37" s="357"/>
      <c r="K37" s="217"/>
    </row>
    <row r="38" spans="2:11" s="1" customFormat="1" ht="15" customHeight="1">
      <c r="B38" s="220"/>
      <c r="C38" s="221"/>
      <c r="D38" s="219"/>
      <c r="E38" s="222" t="s">
        <v>51</v>
      </c>
      <c r="F38" s="219"/>
      <c r="G38" s="357" t="s">
        <v>1521</v>
      </c>
      <c r="H38" s="357"/>
      <c r="I38" s="357"/>
      <c r="J38" s="357"/>
      <c r="K38" s="217"/>
    </row>
    <row r="39" spans="2:11" s="1" customFormat="1" ht="15" customHeight="1">
      <c r="B39" s="220"/>
      <c r="C39" s="221"/>
      <c r="D39" s="219"/>
      <c r="E39" s="222" t="s">
        <v>52</v>
      </c>
      <c r="F39" s="219"/>
      <c r="G39" s="357" t="s">
        <v>1522</v>
      </c>
      <c r="H39" s="357"/>
      <c r="I39" s="357"/>
      <c r="J39" s="357"/>
      <c r="K39" s="217"/>
    </row>
    <row r="40" spans="2:11" s="1" customFormat="1" ht="15" customHeight="1">
      <c r="B40" s="220"/>
      <c r="C40" s="221"/>
      <c r="D40" s="219"/>
      <c r="E40" s="222" t="s">
        <v>107</v>
      </c>
      <c r="F40" s="219"/>
      <c r="G40" s="357" t="s">
        <v>1523</v>
      </c>
      <c r="H40" s="357"/>
      <c r="I40" s="357"/>
      <c r="J40" s="357"/>
      <c r="K40" s="217"/>
    </row>
    <row r="41" spans="2:11" s="1" customFormat="1" ht="15" customHeight="1">
      <c r="B41" s="220"/>
      <c r="C41" s="221"/>
      <c r="D41" s="219"/>
      <c r="E41" s="222" t="s">
        <v>108</v>
      </c>
      <c r="F41" s="219"/>
      <c r="G41" s="357" t="s">
        <v>1524</v>
      </c>
      <c r="H41" s="357"/>
      <c r="I41" s="357"/>
      <c r="J41" s="357"/>
      <c r="K41" s="217"/>
    </row>
    <row r="42" spans="2:11" s="1" customFormat="1" ht="15" customHeight="1">
      <c r="B42" s="220"/>
      <c r="C42" s="221"/>
      <c r="D42" s="219"/>
      <c r="E42" s="222" t="s">
        <v>1525</v>
      </c>
      <c r="F42" s="219"/>
      <c r="G42" s="357" t="s">
        <v>1526</v>
      </c>
      <c r="H42" s="357"/>
      <c r="I42" s="357"/>
      <c r="J42" s="357"/>
      <c r="K42" s="217"/>
    </row>
    <row r="43" spans="2:11" s="1" customFormat="1" ht="15" customHeight="1">
      <c r="B43" s="220"/>
      <c r="C43" s="221"/>
      <c r="D43" s="219"/>
      <c r="E43" s="222"/>
      <c r="F43" s="219"/>
      <c r="G43" s="357" t="s">
        <v>1527</v>
      </c>
      <c r="H43" s="357"/>
      <c r="I43" s="357"/>
      <c r="J43" s="357"/>
      <c r="K43" s="217"/>
    </row>
    <row r="44" spans="2:11" s="1" customFormat="1" ht="15" customHeight="1">
      <c r="B44" s="220"/>
      <c r="C44" s="221"/>
      <c r="D44" s="219"/>
      <c r="E44" s="222" t="s">
        <v>1528</v>
      </c>
      <c r="F44" s="219"/>
      <c r="G44" s="357" t="s">
        <v>1529</v>
      </c>
      <c r="H44" s="357"/>
      <c r="I44" s="357"/>
      <c r="J44" s="357"/>
      <c r="K44" s="217"/>
    </row>
    <row r="45" spans="2:11" s="1" customFormat="1" ht="15" customHeight="1">
      <c r="B45" s="220"/>
      <c r="C45" s="221"/>
      <c r="D45" s="219"/>
      <c r="E45" s="222" t="s">
        <v>110</v>
      </c>
      <c r="F45" s="219"/>
      <c r="G45" s="357" t="s">
        <v>1530</v>
      </c>
      <c r="H45" s="357"/>
      <c r="I45" s="357"/>
      <c r="J45" s="357"/>
      <c r="K45" s="217"/>
    </row>
    <row r="46" spans="2:11" s="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pans="2:11" s="1" customFormat="1" ht="15" customHeight="1">
      <c r="B47" s="220"/>
      <c r="C47" s="221"/>
      <c r="D47" s="357" t="s">
        <v>1531</v>
      </c>
      <c r="E47" s="357"/>
      <c r="F47" s="357"/>
      <c r="G47" s="357"/>
      <c r="H47" s="357"/>
      <c r="I47" s="357"/>
      <c r="J47" s="357"/>
      <c r="K47" s="217"/>
    </row>
    <row r="48" spans="2:11" s="1" customFormat="1" ht="15" customHeight="1">
      <c r="B48" s="220"/>
      <c r="C48" s="221"/>
      <c r="D48" s="221"/>
      <c r="E48" s="357" t="s">
        <v>1532</v>
      </c>
      <c r="F48" s="357"/>
      <c r="G48" s="357"/>
      <c r="H48" s="357"/>
      <c r="I48" s="357"/>
      <c r="J48" s="357"/>
      <c r="K48" s="217"/>
    </row>
    <row r="49" spans="2:11" s="1" customFormat="1" ht="15" customHeight="1">
      <c r="B49" s="220"/>
      <c r="C49" s="221"/>
      <c r="D49" s="221"/>
      <c r="E49" s="357" t="s">
        <v>1533</v>
      </c>
      <c r="F49" s="357"/>
      <c r="G49" s="357"/>
      <c r="H49" s="357"/>
      <c r="I49" s="357"/>
      <c r="J49" s="357"/>
      <c r="K49" s="217"/>
    </row>
    <row r="50" spans="2:11" s="1" customFormat="1" ht="15" customHeight="1">
      <c r="B50" s="220"/>
      <c r="C50" s="221"/>
      <c r="D50" s="221"/>
      <c r="E50" s="357" t="s">
        <v>1534</v>
      </c>
      <c r="F50" s="357"/>
      <c r="G50" s="357"/>
      <c r="H50" s="357"/>
      <c r="I50" s="357"/>
      <c r="J50" s="357"/>
      <c r="K50" s="217"/>
    </row>
    <row r="51" spans="2:11" s="1" customFormat="1" ht="15" customHeight="1">
      <c r="B51" s="220"/>
      <c r="C51" s="221"/>
      <c r="D51" s="357" t="s">
        <v>1535</v>
      </c>
      <c r="E51" s="357"/>
      <c r="F51" s="357"/>
      <c r="G51" s="357"/>
      <c r="H51" s="357"/>
      <c r="I51" s="357"/>
      <c r="J51" s="357"/>
      <c r="K51" s="217"/>
    </row>
    <row r="52" spans="2:11" s="1" customFormat="1" ht="25.5" customHeight="1">
      <c r="B52" s="216"/>
      <c r="C52" s="358" t="s">
        <v>1536</v>
      </c>
      <c r="D52" s="358"/>
      <c r="E52" s="358"/>
      <c r="F52" s="358"/>
      <c r="G52" s="358"/>
      <c r="H52" s="358"/>
      <c r="I52" s="358"/>
      <c r="J52" s="358"/>
      <c r="K52" s="217"/>
    </row>
    <row r="53" spans="2:11" s="1" customFormat="1" ht="5.25" customHeight="1">
      <c r="B53" s="216"/>
      <c r="C53" s="218"/>
      <c r="D53" s="218"/>
      <c r="E53" s="218"/>
      <c r="F53" s="218"/>
      <c r="G53" s="218"/>
      <c r="H53" s="218"/>
      <c r="I53" s="218"/>
      <c r="J53" s="218"/>
      <c r="K53" s="217"/>
    </row>
    <row r="54" spans="2:11" s="1" customFormat="1" ht="15" customHeight="1">
      <c r="B54" s="216"/>
      <c r="C54" s="357" t="s">
        <v>1537</v>
      </c>
      <c r="D54" s="357"/>
      <c r="E54" s="357"/>
      <c r="F54" s="357"/>
      <c r="G54" s="357"/>
      <c r="H54" s="357"/>
      <c r="I54" s="357"/>
      <c r="J54" s="357"/>
      <c r="K54" s="217"/>
    </row>
    <row r="55" spans="2:11" s="1" customFormat="1" ht="15" customHeight="1">
      <c r="B55" s="216"/>
      <c r="C55" s="357" t="s">
        <v>1538</v>
      </c>
      <c r="D55" s="357"/>
      <c r="E55" s="357"/>
      <c r="F55" s="357"/>
      <c r="G55" s="357"/>
      <c r="H55" s="357"/>
      <c r="I55" s="357"/>
      <c r="J55" s="357"/>
      <c r="K55" s="217"/>
    </row>
    <row r="56" spans="2:11" s="1" customFormat="1" ht="12.75" customHeight="1">
      <c r="B56" s="216"/>
      <c r="C56" s="219"/>
      <c r="D56" s="219"/>
      <c r="E56" s="219"/>
      <c r="F56" s="219"/>
      <c r="G56" s="219"/>
      <c r="H56" s="219"/>
      <c r="I56" s="219"/>
      <c r="J56" s="219"/>
      <c r="K56" s="217"/>
    </row>
    <row r="57" spans="2:11" s="1" customFormat="1" ht="15" customHeight="1">
      <c r="B57" s="216"/>
      <c r="C57" s="357" t="s">
        <v>1539</v>
      </c>
      <c r="D57" s="357"/>
      <c r="E57" s="357"/>
      <c r="F57" s="357"/>
      <c r="G57" s="357"/>
      <c r="H57" s="357"/>
      <c r="I57" s="357"/>
      <c r="J57" s="357"/>
      <c r="K57" s="217"/>
    </row>
    <row r="58" spans="2:11" s="1" customFormat="1" ht="15" customHeight="1">
      <c r="B58" s="216"/>
      <c r="C58" s="221"/>
      <c r="D58" s="357" t="s">
        <v>1540</v>
      </c>
      <c r="E58" s="357"/>
      <c r="F58" s="357"/>
      <c r="G58" s="357"/>
      <c r="H58" s="357"/>
      <c r="I58" s="357"/>
      <c r="J58" s="357"/>
      <c r="K58" s="217"/>
    </row>
    <row r="59" spans="2:11" s="1" customFormat="1" ht="15" customHeight="1">
      <c r="B59" s="216"/>
      <c r="C59" s="221"/>
      <c r="D59" s="357" t="s">
        <v>1541</v>
      </c>
      <c r="E59" s="357"/>
      <c r="F59" s="357"/>
      <c r="G59" s="357"/>
      <c r="H59" s="357"/>
      <c r="I59" s="357"/>
      <c r="J59" s="357"/>
      <c r="K59" s="217"/>
    </row>
    <row r="60" spans="2:11" s="1" customFormat="1" ht="15" customHeight="1">
      <c r="B60" s="216"/>
      <c r="C60" s="221"/>
      <c r="D60" s="357" t="s">
        <v>1542</v>
      </c>
      <c r="E60" s="357"/>
      <c r="F60" s="357"/>
      <c r="G60" s="357"/>
      <c r="H60" s="357"/>
      <c r="I60" s="357"/>
      <c r="J60" s="357"/>
      <c r="K60" s="217"/>
    </row>
    <row r="61" spans="2:11" s="1" customFormat="1" ht="15" customHeight="1">
      <c r="B61" s="216"/>
      <c r="C61" s="221"/>
      <c r="D61" s="357" t="s">
        <v>1543</v>
      </c>
      <c r="E61" s="357"/>
      <c r="F61" s="357"/>
      <c r="G61" s="357"/>
      <c r="H61" s="357"/>
      <c r="I61" s="357"/>
      <c r="J61" s="357"/>
      <c r="K61" s="217"/>
    </row>
    <row r="62" spans="2:11" s="1" customFormat="1" ht="15" customHeight="1">
      <c r="B62" s="216"/>
      <c r="C62" s="221"/>
      <c r="D62" s="356" t="s">
        <v>1544</v>
      </c>
      <c r="E62" s="356"/>
      <c r="F62" s="356"/>
      <c r="G62" s="356"/>
      <c r="H62" s="356"/>
      <c r="I62" s="356"/>
      <c r="J62" s="356"/>
      <c r="K62" s="217"/>
    </row>
    <row r="63" spans="2:11" s="1" customFormat="1" ht="15" customHeight="1">
      <c r="B63" s="216"/>
      <c r="C63" s="221"/>
      <c r="D63" s="357" t="s">
        <v>1545</v>
      </c>
      <c r="E63" s="357"/>
      <c r="F63" s="357"/>
      <c r="G63" s="357"/>
      <c r="H63" s="357"/>
      <c r="I63" s="357"/>
      <c r="J63" s="357"/>
      <c r="K63" s="217"/>
    </row>
    <row r="64" spans="2:11" s="1" customFormat="1" ht="12.75" customHeight="1">
      <c r="B64" s="216"/>
      <c r="C64" s="221"/>
      <c r="D64" s="221"/>
      <c r="E64" s="224"/>
      <c r="F64" s="221"/>
      <c r="G64" s="221"/>
      <c r="H64" s="221"/>
      <c r="I64" s="221"/>
      <c r="J64" s="221"/>
      <c r="K64" s="217"/>
    </row>
    <row r="65" spans="2:11" s="1" customFormat="1" ht="15" customHeight="1">
      <c r="B65" s="216"/>
      <c r="C65" s="221"/>
      <c r="D65" s="357" t="s">
        <v>1546</v>
      </c>
      <c r="E65" s="357"/>
      <c r="F65" s="357"/>
      <c r="G65" s="357"/>
      <c r="H65" s="357"/>
      <c r="I65" s="357"/>
      <c r="J65" s="357"/>
      <c r="K65" s="217"/>
    </row>
    <row r="66" spans="2:11" s="1" customFormat="1" ht="15" customHeight="1">
      <c r="B66" s="216"/>
      <c r="C66" s="221"/>
      <c r="D66" s="356" t="s">
        <v>1547</v>
      </c>
      <c r="E66" s="356"/>
      <c r="F66" s="356"/>
      <c r="G66" s="356"/>
      <c r="H66" s="356"/>
      <c r="I66" s="356"/>
      <c r="J66" s="356"/>
      <c r="K66" s="217"/>
    </row>
    <row r="67" spans="2:11" s="1" customFormat="1" ht="15" customHeight="1">
      <c r="B67" s="216"/>
      <c r="C67" s="221"/>
      <c r="D67" s="357" t="s">
        <v>1548</v>
      </c>
      <c r="E67" s="357"/>
      <c r="F67" s="357"/>
      <c r="G67" s="357"/>
      <c r="H67" s="357"/>
      <c r="I67" s="357"/>
      <c r="J67" s="357"/>
      <c r="K67" s="217"/>
    </row>
    <row r="68" spans="2:11" s="1" customFormat="1" ht="15" customHeight="1">
      <c r="B68" s="216"/>
      <c r="C68" s="221"/>
      <c r="D68" s="357" t="s">
        <v>1549</v>
      </c>
      <c r="E68" s="357"/>
      <c r="F68" s="357"/>
      <c r="G68" s="357"/>
      <c r="H68" s="357"/>
      <c r="I68" s="357"/>
      <c r="J68" s="357"/>
      <c r="K68" s="217"/>
    </row>
    <row r="69" spans="2:11" s="1" customFormat="1" ht="15" customHeight="1">
      <c r="B69" s="216"/>
      <c r="C69" s="221"/>
      <c r="D69" s="357" t="s">
        <v>1550</v>
      </c>
      <c r="E69" s="357"/>
      <c r="F69" s="357"/>
      <c r="G69" s="357"/>
      <c r="H69" s="357"/>
      <c r="I69" s="357"/>
      <c r="J69" s="357"/>
      <c r="K69" s="217"/>
    </row>
    <row r="70" spans="2:11" s="1" customFormat="1" ht="15" customHeight="1">
      <c r="B70" s="216"/>
      <c r="C70" s="221"/>
      <c r="D70" s="357" t="s">
        <v>1551</v>
      </c>
      <c r="E70" s="357"/>
      <c r="F70" s="357"/>
      <c r="G70" s="357"/>
      <c r="H70" s="357"/>
      <c r="I70" s="357"/>
      <c r="J70" s="357"/>
      <c r="K70" s="217"/>
    </row>
    <row r="71" spans="2:11" s="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pans="2:11" s="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s="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pans="2:11" s="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pans="2:11" s="1" customFormat="1" ht="45" customHeight="1">
      <c r="B75" s="233"/>
      <c r="C75" s="355" t="s">
        <v>1552</v>
      </c>
      <c r="D75" s="355"/>
      <c r="E75" s="355"/>
      <c r="F75" s="355"/>
      <c r="G75" s="355"/>
      <c r="H75" s="355"/>
      <c r="I75" s="355"/>
      <c r="J75" s="355"/>
      <c r="K75" s="234"/>
    </row>
    <row r="76" spans="2:11" s="1" customFormat="1" ht="17.25" customHeight="1">
      <c r="B76" s="233"/>
      <c r="C76" s="235" t="s">
        <v>1553</v>
      </c>
      <c r="D76" s="235"/>
      <c r="E76" s="235"/>
      <c r="F76" s="235" t="s">
        <v>1554</v>
      </c>
      <c r="G76" s="236"/>
      <c r="H76" s="235" t="s">
        <v>52</v>
      </c>
      <c r="I76" s="235" t="s">
        <v>55</v>
      </c>
      <c r="J76" s="235" t="s">
        <v>1555</v>
      </c>
      <c r="K76" s="234"/>
    </row>
    <row r="77" spans="2:11" s="1" customFormat="1" ht="17.25" customHeight="1">
      <c r="B77" s="233"/>
      <c r="C77" s="237" t="s">
        <v>1556</v>
      </c>
      <c r="D77" s="237"/>
      <c r="E77" s="237"/>
      <c r="F77" s="238" t="s">
        <v>1557</v>
      </c>
      <c r="G77" s="239"/>
      <c r="H77" s="237"/>
      <c r="I77" s="237"/>
      <c r="J77" s="237" t="s">
        <v>1558</v>
      </c>
      <c r="K77" s="234"/>
    </row>
    <row r="78" spans="2:11" s="1" customFormat="1" ht="5.25" customHeight="1">
      <c r="B78" s="233"/>
      <c r="C78" s="240"/>
      <c r="D78" s="240"/>
      <c r="E78" s="240"/>
      <c r="F78" s="240"/>
      <c r="G78" s="241"/>
      <c r="H78" s="240"/>
      <c r="I78" s="240"/>
      <c r="J78" s="240"/>
      <c r="K78" s="234"/>
    </row>
    <row r="79" spans="2:11" s="1" customFormat="1" ht="15" customHeight="1">
      <c r="B79" s="233"/>
      <c r="C79" s="222" t="s">
        <v>51</v>
      </c>
      <c r="D79" s="242"/>
      <c r="E79" s="242"/>
      <c r="F79" s="243" t="s">
        <v>1559</v>
      </c>
      <c r="G79" s="244"/>
      <c r="H79" s="222" t="s">
        <v>1560</v>
      </c>
      <c r="I79" s="222" t="s">
        <v>1561</v>
      </c>
      <c r="J79" s="222">
        <v>20</v>
      </c>
      <c r="K79" s="234"/>
    </row>
    <row r="80" spans="2:11" s="1" customFormat="1" ht="15" customHeight="1">
      <c r="B80" s="233"/>
      <c r="C80" s="222" t="s">
        <v>1562</v>
      </c>
      <c r="D80" s="222"/>
      <c r="E80" s="222"/>
      <c r="F80" s="243" t="s">
        <v>1559</v>
      </c>
      <c r="G80" s="244"/>
      <c r="H80" s="222" t="s">
        <v>1563</v>
      </c>
      <c r="I80" s="222" t="s">
        <v>1561</v>
      </c>
      <c r="J80" s="222">
        <v>120</v>
      </c>
      <c r="K80" s="234"/>
    </row>
    <row r="81" spans="2:11" s="1" customFormat="1" ht="15" customHeight="1">
      <c r="B81" s="245"/>
      <c r="C81" s="222" t="s">
        <v>1564</v>
      </c>
      <c r="D81" s="222"/>
      <c r="E81" s="222"/>
      <c r="F81" s="243" t="s">
        <v>1565</v>
      </c>
      <c r="G81" s="244"/>
      <c r="H81" s="222" t="s">
        <v>1566</v>
      </c>
      <c r="I81" s="222" t="s">
        <v>1561</v>
      </c>
      <c r="J81" s="222">
        <v>50</v>
      </c>
      <c r="K81" s="234"/>
    </row>
    <row r="82" spans="2:11" s="1" customFormat="1" ht="15" customHeight="1">
      <c r="B82" s="245"/>
      <c r="C82" s="222" t="s">
        <v>1567</v>
      </c>
      <c r="D82" s="222"/>
      <c r="E82" s="222"/>
      <c r="F82" s="243" t="s">
        <v>1559</v>
      </c>
      <c r="G82" s="244"/>
      <c r="H82" s="222" t="s">
        <v>1568</v>
      </c>
      <c r="I82" s="222" t="s">
        <v>1569</v>
      </c>
      <c r="J82" s="222"/>
      <c r="K82" s="234"/>
    </row>
    <row r="83" spans="2:11" s="1" customFormat="1" ht="15" customHeight="1">
      <c r="B83" s="245"/>
      <c r="C83" s="246" t="s">
        <v>1570</v>
      </c>
      <c r="D83" s="246"/>
      <c r="E83" s="246"/>
      <c r="F83" s="247" t="s">
        <v>1565</v>
      </c>
      <c r="G83" s="246"/>
      <c r="H83" s="246" t="s">
        <v>1571</v>
      </c>
      <c r="I83" s="246" t="s">
        <v>1561</v>
      </c>
      <c r="J83" s="246">
        <v>15</v>
      </c>
      <c r="K83" s="234"/>
    </row>
    <row r="84" spans="2:11" s="1" customFormat="1" ht="15" customHeight="1">
      <c r="B84" s="245"/>
      <c r="C84" s="246" t="s">
        <v>1572</v>
      </c>
      <c r="D84" s="246"/>
      <c r="E84" s="246"/>
      <c r="F84" s="247" t="s">
        <v>1565</v>
      </c>
      <c r="G84" s="246"/>
      <c r="H84" s="246" t="s">
        <v>1573</v>
      </c>
      <c r="I84" s="246" t="s">
        <v>1561</v>
      </c>
      <c r="J84" s="246">
        <v>15</v>
      </c>
      <c r="K84" s="234"/>
    </row>
    <row r="85" spans="2:11" s="1" customFormat="1" ht="15" customHeight="1">
      <c r="B85" s="245"/>
      <c r="C85" s="246" t="s">
        <v>1574</v>
      </c>
      <c r="D85" s="246"/>
      <c r="E85" s="246"/>
      <c r="F85" s="247" t="s">
        <v>1565</v>
      </c>
      <c r="G85" s="246"/>
      <c r="H85" s="246" t="s">
        <v>1575</v>
      </c>
      <c r="I85" s="246" t="s">
        <v>1561</v>
      </c>
      <c r="J85" s="246">
        <v>20</v>
      </c>
      <c r="K85" s="234"/>
    </row>
    <row r="86" spans="2:11" s="1" customFormat="1" ht="15" customHeight="1">
      <c r="B86" s="245"/>
      <c r="C86" s="246" t="s">
        <v>1576</v>
      </c>
      <c r="D86" s="246"/>
      <c r="E86" s="246"/>
      <c r="F86" s="247" t="s">
        <v>1565</v>
      </c>
      <c r="G86" s="246"/>
      <c r="H86" s="246" t="s">
        <v>1577</v>
      </c>
      <c r="I86" s="246" t="s">
        <v>1561</v>
      </c>
      <c r="J86" s="246">
        <v>20</v>
      </c>
      <c r="K86" s="234"/>
    </row>
    <row r="87" spans="2:11" s="1" customFormat="1" ht="15" customHeight="1">
      <c r="B87" s="245"/>
      <c r="C87" s="222" t="s">
        <v>1578</v>
      </c>
      <c r="D87" s="222"/>
      <c r="E87" s="222"/>
      <c r="F87" s="243" t="s">
        <v>1565</v>
      </c>
      <c r="G87" s="244"/>
      <c r="H87" s="222" t="s">
        <v>1579</v>
      </c>
      <c r="I87" s="222" t="s">
        <v>1561</v>
      </c>
      <c r="J87" s="222">
        <v>50</v>
      </c>
      <c r="K87" s="234"/>
    </row>
    <row r="88" spans="2:11" s="1" customFormat="1" ht="15" customHeight="1">
      <c r="B88" s="245"/>
      <c r="C88" s="222" t="s">
        <v>1580</v>
      </c>
      <c r="D88" s="222"/>
      <c r="E88" s="222"/>
      <c r="F88" s="243" t="s">
        <v>1565</v>
      </c>
      <c r="G88" s="244"/>
      <c r="H88" s="222" t="s">
        <v>1581</v>
      </c>
      <c r="I88" s="222" t="s">
        <v>1561</v>
      </c>
      <c r="J88" s="222">
        <v>20</v>
      </c>
      <c r="K88" s="234"/>
    </row>
    <row r="89" spans="2:11" s="1" customFormat="1" ht="15" customHeight="1">
      <c r="B89" s="245"/>
      <c r="C89" s="222" t="s">
        <v>1582</v>
      </c>
      <c r="D89" s="222"/>
      <c r="E89" s="222"/>
      <c r="F89" s="243" t="s">
        <v>1565</v>
      </c>
      <c r="G89" s="244"/>
      <c r="H89" s="222" t="s">
        <v>1583</v>
      </c>
      <c r="I89" s="222" t="s">
        <v>1561</v>
      </c>
      <c r="J89" s="222">
        <v>20</v>
      </c>
      <c r="K89" s="234"/>
    </row>
    <row r="90" spans="2:11" s="1" customFormat="1" ht="15" customHeight="1">
      <c r="B90" s="245"/>
      <c r="C90" s="222" t="s">
        <v>1584</v>
      </c>
      <c r="D90" s="222"/>
      <c r="E90" s="222"/>
      <c r="F90" s="243" t="s">
        <v>1565</v>
      </c>
      <c r="G90" s="244"/>
      <c r="H90" s="222" t="s">
        <v>1585</v>
      </c>
      <c r="I90" s="222" t="s">
        <v>1561</v>
      </c>
      <c r="J90" s="222">
        <v>50</v>
      </c>
      <c r="K90" s="234"/>
    </row>
    <row r="91" spans="2:11" s="1" customFormat="1" ht="15" customHeight="1">
      <c r="B91" s="245"/>
      <c r="C91" s="222" t="s">
        <v>1586</v>
      </c>
      <c r="D91" s="222"/>
      <c r="E91" s="222"/>
      <c r="F91" s="243" t="s">
        <v>1565</v>
      </c>
      <c r="G91" s="244"/>
      <c r="H91" s="222" t="s">
        <v>1586</v>
      </c>
      <c r="I91" s="222" t="s">
        <v>1561</v>
      </c>
      <c r="J91" s="222">
        <v>50</v>
      </c>
      <c r="K91" s="234"/>
    </row>
    <row r="92" spans="2:11" s="1" customFormat="1" ht="15" customHeight="1">
      <c r="B92" s="245"/>
      <c r="C92" s="222" t="s">
        <v>1587</v>
      </c>
      <c r="D92" s="222"/>
      <c r="E92" s="222"/>
      <c r="F92" s="243" t="s">
        <v>1565</v>
      </c>
      <c r="G92" s="244"/>
      <c r="H92" s="222" t="s">
        <v>1588</v>
      </c>
      <c r="I92" s="222" t="s">
        <v>1561</v>
      </c>
      <c r="J92" s="222">
        <v>255</v>
      </c>
      <c r="K92" s="234"/>
    </row>
    <row r="93" spans="2:11" s="1" customFormat="1" ht="15" customHeight="1">
      <c r="B93" s="245"/>
      <c r="C93" s="222" t="s">
        <v>1589</v>
      </c>
      <c r="D93" s="222"/>
      <c r="E93" s="222"/>
      <c r="F93" s="243" t="s">
        <v>1559</v>
      </c>
      <c r="G93" s="244"/>
      <c r="H93" s="222" t="s">
        <v>1590</v>
      </c>
      <c r="I93" s="222" t="s">
        <v>1591</v>
      </c>
      <c r="J93" s="222"/>
      <c r="K93" s="234"/>
    </row>
    <row r="94" spans="2:11" s="1" customFormat="1" ht="15" customHeight="1">
      <c r="B94" s="245"/>
      <c r="C94" s="222" t="s">
        <v>1592</v>
      </c>
      <c r="D94" s="222"/>
      <c r="E94" s="222"/>
      <c r="F94" s="243" t="s">
        <v>1559</v>
      </c>
      <c r="G94" s="244"/>
      <c r="H94" s="222" t="s">
        <v>1593</v>
      </c>
      <c r="I94" s="222" t="s">
        <v>1594</v>
      </c>
      <c r="J94" s="222"/>
      <c r="K94" s="234"/>
    </row>
    <row r="95" spans="2:11" s="1" customFormat="1" ht="15" customHeight="1">
      <c r="B95" s="245"/>
      <c r="C95" s="222" t="s">
        <v>1595</v>
      </c>
      <c r="D95" s="222"/>
      <c r="E95" s="222"/>
      <c r="F95" s="243" t="s">
        <v>1559</v>
      </c>
      <c r="G95" s="244"/>
      <c r="H95" s="222" t="s">
        <v>1595</v>
      </c>
      <c r="I95" s="222" t="s">
        <v>1594</v>
      </c>
      <c r="J95" s="222"/>
      <c r="K95" s="234"/>
    </row>
    <row r="96" spans="2:11" s="1" customFormat="1" ht="15" customHeight="1">
      <c r="B96" s="245"/>
      <c r="C96" s="222" t="s">
        <v>36</v>
      </c>
      <c r="D96" s="222"/>
      <c r="E96" s="222"/>
      <c r="F96" s="243" t="s">
        <v>1559</v>
      </c>
      <c r="G96" s="244"/>
      <c r="H96" s="222" t="s">
        <v>1596</v>
      </c>
      <c r="I96" s="222" t="s">
        <v>1594</v>
      </c>
      <c r="J96" s="222"/>
      <c r="K96" s="234"/>
    </row>
    <row r="97" spans="2:11" s="1" customFormat="1" ht="15" customHeight="1">
      <c r="B97" s="245"/>
      <c r="C97" s="222" t="s">
        <v>46</v>
      </c>
      <c r="D97" s="222"/>
      <c r="E97" s="222"/>
      <c r="F97" s="243" t="s">
        <v>1559</v>
      </c>
      <c r="G97" s="244"/>
      <c r="H97" s="222" t="s">
        <v>1597</v>
      </c>
      <c r="I97" s="222" t="s">
        <v>1594</v>
      </c>
      <c r="J97" s="222"/>
      <c r="K97" s="234"/>
    </row>
    <row r="98" spans="2:11" s="1" customFormat="1" ht="15" customHeight="1">
      <c r="B98" s="248"/>
      <c r="C98" s="249"/>
      <c r="D98" s="249"/>
      <c r="E98" s="249"/>
      <c r="F98" s="249"/>
      <c r="G98" s="249"/>
      <c r="H98" s="249"/>
      <c r="I98" s="249"/>
      <c r="J98" s="249"/>
      <c r="K98" s="250"/>
    </row>
    <row r="99" spans="2:11" s="1" customFormat="1" ht="18.75" customHeight="1">
      <c r="B99" s="251"/>
      <c r="C99" s="252"/>
      <c r="D99" s="252"/>
      <c r="E99" s="252"/>
      <c r="F99" s="252"/>
      <c r="G99" s="252"/>
      <c r="H99" s="252"/>
      <c r="I99" s="252"/>
      <c r="J99" s="252"/>
      <c r="K99" s="251"/>
    </row>
    <row r="100" spans="2:11" s="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pans="2:11" s="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pans="2:11" s="1" customFormat="1" ht="45" customHeight="1">
      <c r="B102" s="233"/>
      <c r="C102" s="355" t="s">
        <v>1598</v>
      </c>
      <c r="D102" s="355"/>
      <c r="E102" s="355"/>
      <c r="F102" s="355"/>
      <c r="G102" s="355"/>
      <c r="H102" s="355"/>
      <c r="I102" s="355"/>
      <c r="J102" s="355"/>
      <c r="K102" s="234"/>
    </row>
    <row r="103" spans="2:11" s="1" customFormat="1" ht="17.25" customHeight="1">
      <c r="B103" s="233"/>
      <c r="C103" s="235" t="s">
        <v>1553</v>
      </c>
      <c r="D103" s="235"/>
      <c r="E103" s="235"/>
      <c r="F103" s="235" t="s">
        <v>1554</v>
      </c>
      <c r="G103" s="236"/>
      <c r="H103" s="235" t="s">
        <v>52</v>
      </c>
      <c r="I103" s="235" t="s">
        <v>55</v>
      </c>
      <c r="J103" s="235" t="s">
        <v>1555</v>
      </c>
      <c r="K103" s="234"/>
    </row>
    <row r="104" spans="2:11" s="1" customFormat="1" ht="17.25" customHeight="1">
      <c r="B104" s="233"/>
      <c r="C104" s="237" t="s">
        <v>1556</v>
      </c>
      <c r="D104" s="237"/>
      <c r="E104" s="237"/>
      <c r="F104" s="238" t="s">
        <v>1557</v>
      </c>
      <c r="G104" s="239"/>
      <c r="H104" s="237"/>
      <c r="I104" s="237"/>
      <c r="J104" s="237" t="s">
        <v>1558</v>
      </c>
      <c r="K104" s="234"/>
    </row>
    <row r="105" spans="2:11" s="1" customFormat="1" ht="5.25" customHeight="1">
      <c r="B105" s="233"/>
      <c r="C105" s="235"/>
      <c r="D105" s="235"/>
      <c r="E105" s="235"/>
      <c r="F105" s="235"/>
      <c r="G105" s="253"/>
      <c r="H105" s="235"/>
      <c r="I105" s="235"/>
      <c r="J105" s="235"/>
      <c r="K105" s="234"/>
    </row>
    <row r="106" spans="2:11" s="1" customFormat="1" ht="15" customHeight="1">
      <c r="B106" s="233"/>
      <c r="C106" s="222" t="s">
        <v>51</v>
      </c>
      <c r="D106" s="242"/>
      <c r="E106" s="242"/>
      <c r="F106" s="243" t="s">
        <v>1559</v>
      </c>
      <c r="G106" s="222"/>
      <c r="H106" s="222" t="s">
        <v>1599</v>
      </c>
      <c r="I106" s="222" t="s">
        <v>1561</v>
      </c>
      <c r="J106" s="222">
        <v>20</v>
      </c>
      <c r="K106" s="234"/>
    </row>
    <row r="107" spans="2:11" s="1" customFormat="1" ht="15" customHeight="1">
      <c r="B107" s="233"/>
      <c r="C107" s="222" t="s">
        <v>1562</v>
      </c>
      <c r="D107" s="222"/>
      <c r="E107" s="222"/>
      <c r="F107" s="243" t="s">
        <v>1559</v>
      </c>
      <c r="G107" s="222"/>
      <c r="H107" s="222" t="s">
        <v>1599</v>
      </c>
      <c r="I107" s="222" t="s">
        <v>1561</v>
      </c>
      <c r="J107" s="222">
        <v>120</v>
      </c>
      <c r="K107" s="234"/>
    </row>
    <row r="108" spans="2:11" s="1" customFormat="1" ht="15" customHeight="1">
      <c r="B108" s="245"/>
      <c r="C108" s="222" t="s">
        <v>1564</v>
      </c>
      <c r="D108" s="222"/>
      <c r="E108" s="222"/>
      <c r="F108" s="243" t="s">
        <v>1565</v>
      </c>
      <c r="G108" s="222"/>
      <c r="H108" s="222" t="s">
        <v>1599</v>
      </c>
      <c r="I108" s="222" t="s">
        <v>1561</v>
      </c>
      <c r="J108" s="222">
        <v>50</v>
      </c>
      <c r="K108" s="234"/>
    </row>
    <row r="109" spans="2:11" s="1" customFormat="1" ht="15" customHeight="1">
      <c r="B109" s="245"/>
      <c r="C109" s="222" t="s">
        <v>1567</v>
      </c>
      <c r="D109" s="222"/>
      <c r="E109" s="222"/>
      <c r="F109" s="243" t="s">
        <v>1559</v>
      </c>
      <c r="G109" s="222"/>
      <c r="H109" s="222" t="s">
        <v>1599</v>
      </c>
      <c r="I109" s="222" t="s">
        <v>1569</v>
      </c>
      <c r="J109" s="222"/>
      <c r="K109" s="234"/>
    </row>
    <row r="110" spans="2:11" s="1" customFormat="1" ht="15" customHeight="1">
      <c r="B110" s="245"/>
      <c r="C110" s="222" t="s">
        <v>1578</v>
      </c>
      <c r="D110" s="222"/>
      <c r="E110" s="222"/>
      <c r="F110" s="243" t="s">
        <v>1565</v>
      </c>
      <c r="G110" s="222"/>
      <c r="H110" s="222" t="s">
        <v>1599</v>
      </c>
      <c r="I110" s="222" t="s">
        <v>1561</v>
      </c>
      <c r="J110" s="222">
        <v>50</v>
      </c>
      <c r="K110" s="234"/>
    </row>
    <row r="111" spans="2:11" s="1" customFormat="1" ht="15" customHeight="1">
      <c r="B111" s="245"/>
      <c r="C111" s="222" t="s">
        <v>1586</v>
      </c>
      <c r="D111" s="222"/>
      <c r="E111" s="222"/>
      <c r="F111" s="243" t="s">
        <v>1565</v>
      </c>
      <c r="G111" s="222"/>
      <c r="H111" s="222" t="s">
        <v>1599</v>
      </c>
      <c r="I111" s="222" t="s">
        <v>1561</v>
      </c>
      <c r="J111" s="222">
        <v>50</v>
      </c>
      <c r="K111" s="234"/>
    </row>
    <row r="112" spans="2:11" s="1" customFormat="1" ht="15" customHeight="1">
      <c r="B112" s="245"/>
      <c r="C112" s="222" t="s">
        <v>1584</v>
      </c>
      <c r="D112" s="222"/>
      <c r="E112" s="222"/>
      <c r="F112" s="243" t="s">
        <v>1565</v>
      </c>
      <c r="G112" s="222"/>
      <c r="H112" s="222" t="s">
        <v>1599</v>
      </c>
      <c r="I112" s="222" t="s">
        <v>1561</v>
      </c>
      <c r="J112" s="222">
        <v>50</v>
      </c>
      <c r="K112" s="234"/>
    </row>
    <row r="113" spans="2:11" s="1" customFormat="1" ht="15" customHeight="1">
      <c r="B113" s="245"/>
      <c r="C113" s="222" t="s">
        <v>51</v>
      </c>
      <c r="D113" s="222"/>
      <c r="E113" s="222"/>
      <c r="F113" s="243" t="s">
        <v>1559</v>
      </c>
      <c r="G113" s="222"/>
      <c r="H113" s="222" t="s">
        <v>1600</v>
      </c>
      <c r="I113" s="222" t="s">
        <v>1561</v>
      </c>
      <c r="J113" s="222">
        <v>20</v>
      </c>
      <c r="K113" s="234"/>
    </row>
    <row r="114" spans="2:11" s="1" customFormat="1" ht="15" customHeight="1">
      <c r="B114" s="245"/>
      <c r="C114" s="222" t="s">
        <v>1601</v>
      </c>
      <c r="D114" s="222"/>
      <c r="E114" s="222"/>
      <c r="F114" s="243" t="s">
        <v>1559</v>
      </c>
      <c r="G114" s="222"/>
      <c r="H114" s="222" t="s">
        <v>1602</v>
      </c>
      <c r="I114" s="222" t="s">
        <v>1561</v>
      </c>
      <c r="J114" s="222">
        <v>120</v>
      </c>
      <c r="K114" s="234"/>
    </row>
    <row r="115" spans="2:11" s="1" customFormat="1" ht="15" customHeight="1">
      <c r="B115" s="245"/>
      <c r="C115" s="222" t="s">
        <v>36</v>
      </c>
      <c r="D115" s="222"/>
      <c r="E115" s="222"/>
      <c r="F115" s="243" t="s">
        <v>1559</v>
      </c>
      <c r="G115" s="222"/>
      <c r="H115" s="222" t="s">
        <v>1603</v>
      </c>
      <c r="I115" s="222" t="s">
        <v>1594</v>
      </c>
      <c r="J115" s="222"/>
      <c r="K115" s="234"/>
    </row>
    <row r="116" spans="2:11" s="1" customFormat="1" ht="15" customHeight="1">
      <c r="B116" s="245"/>
      <c r="C116" s="222" t="s">
        <v>46</v>
      </c>
      <c r="D116" s="222"/>
      <c r="E116" s="222"/>
      <c r="F116" s="243" t="s">
        <v>1559</v>
      </c>
      <c r="G116" s="222"/>
      <c r="H116" s="222" t="s">
        <v>1604</v>
      </c>
      <c r="I116" s="222" t="s">
        <v>1594</v>
      </c>
      <c r="J116" s="222"/>
      <c r="K116" s="234"/>
    </row>
    <row r="117" spans="2:11" s="1" customFormat="1" ht="15" customHeight="1">
      <c r="B117" s="245"/>
      <c r="C117" s="222" t="s">
        <v>55</v>
      </c>
      <c r="D117" s="222"/>
      <c r="E117" s="222"/>
      <c r="F117" s="243" t="s">
        <v>1559</v>
      </c>
      <c r="G117" s="222"/>
      <c r="H117" s="222" t="s">
        <v>1605</v>
      </c>
      <c r="I117" s="222" t="s">
        <v>1606</v>
      </c>
      <c r="J117" s="222"/>
      <c r="K117" s="234"/>
    </row>
    <row r="118" spans="2:11" s="1" customFormat="1" ht="15" customHeight="1">
      <c r="B118" s="248"/>
      <c r="C118" s="254"/>
      <c r="D118" s="254"/>
      <c r="E118" s="254"/>
      <c r="F118" s="254"/>
      <c r="G118" s="254"/>
      <c r="H118" s="254"/>
      <c r="I118" s="254"/>
      <c r="J118" s="254"/>
      <c r="K118" s="250"/>
    </row>
    <row r="119" spans="2:11" s="1" customFormat="1" ht="18.75" customHeight="1">
      <c r="B119" s="255"/>
      <c r="C119" s="256"/>
      <c r="D119" s="256"/>
      <c r="E119" s="256"/>
      <c r="F119" s="257"/>
      <c r="G119" s="256"/>
      <c r="H119" s="256"/>
      <c r="I119" s="256"/>
      <c r="J119" s="256"/>
      <c r="K119" s="255"/>
    </row>
    <row r="120" spans="2:11" s="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pans="2:11" s="1" customFormat="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spans="2:11" s="1" customFormat="1" ht="45" customHeight="1">
      <c r="B122" s="261"/>
      <c r="C122" s="353" t="s">
        <v>1607</v>
      </c>
      <c r="D122" s="353"/>
      <c r="E122" s="353"/>
      <c r="F122" s="353"/>
      <c r="G122" s="353"/>
      <c r="H122" s="353"/>
      <c r="I122" s="353"/>
      <c r="J122" s="353"/>
      <c r="K122" s="262"/>
    </row>
    <row r="123" spans="2:11" s="1" customFormat="1" ht="17.25" customHeight="1">
      <c r="B123" s="263"/>
      <c r="C123" s="235" t="s">
        <v>1553</v>
      </c>
      <c r="D123" s="235"/>
      <c r="E123" s="235"/>
      <c r="F123" s="235" t="s">
        <v>1554</v>
      </c>
      <c r="G123" s="236"/>
      <c r="H123" s="235" t="s">
        <v>52</v>
      </c>
      <c r="I123" s="235" t="s">
        <v>55</v>
      </c>
      <c r="J123" s="235" t="s">
        <v>1555</v>
      </c>
      <c r="K123" s="264"/>
    </row>
    <row r="124" spans="2:11" s="1" customFormat="1" ht="17.25" customHeight="1">
      <c r="B124" s="263"/>
      <c r="C124" s="237" t="s">
        <v>1556</v>
      </c>
      <c r="D124" s="237"/>
      <c r="E124" s="237"/>
      <c r="F124" s="238" t="s">
        <v>1557</v>
      </c>
      <c r="G124" s="239"/>
      <c r="H124" s="237"/>
      <c r="I124" s="237"/>
      <c r="J124" s="237" t="s">
        <v>1558</v>
      </c>
      <c r="K124" s="264"/>
    </row>
    <row r="125" spans="2:11" s="1" customFormat="1" ht="5.25" customHeight="1">
      <c r="B125" s="265"/>
      <c r="C125" s="240"/>
      <c r="D125" s="240"/>
      <c r="E125" s="240"/>
      <c r="F125" s="240"/>
      <c r="G125" s="266"/>
      <c r="H125" s="240"/>
      <c r="I125" s="240"/>
      <c r="J125" s="240"/>
      <c r="K125" s="267"/>
    </row>
    <row r="126" spans="2:11" s="1" customFormat="1" ht="15" customHeight="1">
      <c r="B126" s="265"/>
      <c r="C126" s="222" t="s">
        <v>1562</v>
      </c>
      <c r="D126" s="242"/>
      <c r="E126" s="242"/>
      <c r="F126" s="243" t="s">
        <v>1559</v>
      </c>
      <c r="G126" s="222"/>
      <c r="H126" s="222" t="s">
        <v>1599</v>
      </c>
      <c r="I126" s="222" t="s">
        <v>1561</v>
      </c>
      <c r="J126" s="222">
        <v>120</v>
      </c>
      <c r="K126" s="268"/>
    </row>
    <row r="127" spans="2:11" s="1" customFormat="1" ht="15" customHeight="1">
      <c r="B127" s="265"/>
      <c r="C127" s="222" t="s">
        <v>1608</v>
      </c>
      <c r="D127" s="222"/>
      <c r="E127" s="222"/>
      <c r="F127" s="243" t="s">
        <v>1559</v>
      </c>
      <c r="G127" s="222"/>
      <c r="H127" s="222" t="s">
        <v>1609</v>
      </c>
      <c r="I127" s="222" t="s">
        <v>1561</v>
      </c>
      <c r="J127" s="222" t="s">
        <v>1610</v>
      </c>
      <c r="K127" s="268"/>
    </row>
    <row r="128" spans="2:11" s="1" customFormat="1" ht="15" customHeight="1">
      <c r="B128" s="265"/>
      <c r="C128" s="222" t="s">
        <v>82</v>
      </c>
      <c r="D128" s="222"/>
      <c r="E128" s="222"/>
      <c r="F128" s="243" t="s">
        <v>1559</v>
      </c>
      <c r="G128" s="222"/>
      <c r="H128" s="222" t="s">
        <v>1611</v>
      </c>
      <c r="I128" s="222" t="s">
        <v>1561</v>
      </c>
      <c r="J128" s="222" t="s">
        <v>1610</v>
      </c>
      <c r="K128" s="268"/>
    </row>
    <row r="129" spans="2:11" s="1" customFormat="1" ht="15" customHeight="1">
      <c r="B129" s="265"/>
      <c r="C129" s="222" t="s">
        <v>1570</v>
      </c>
      <c r="D129" s="222"/>
      <c r="E129" s="222"/>
      <c r="F129" s="243" t="s">
        <v>1565</v>
      </c>
      <c r="G129" s="222"/>
      <c r="H129" s="222" t="s">
        <v>1571</v>
      </c>
      <c r="I129" s="222" t="s">
        <v>1561</v>
      </c>
      <c r="J129" s="222">
        <v>15</v>
      </c>
      <c r="K129" s="268"/>
    </row>
    <row r="130" spans="2:11" s="1" customFormat="1" ht="15" customHeight="1">
      <c r="B130" s="265"/>
      <c r="C130" s="246" t="s">
        <v>1572</v>
      </c>
      <c r="D130" s="246"/>
      <c r="E130" s="246"/>
      <c r="F130" s="247" t="s">
        <v>1565</v>
      </c>
      <c r="G130" s="246"/>
      <c r="H130" s="246" t="s">
        <v>1573</v>
      </c>
      <c r="I130" s="246" t="s">
        <v>1561</v>
      </c>
      <c r="J130" s="246">
        <v>15</v>
      </c>
      <c r="K130" s="268"/>
    </row>
    <row r="131" spans="2:11" s="1" customFormat="1" ht="15" customHeight="1">
      <c r="B131" s="265"/>
      <c r="C131" s="246" t="s">
        <v>1574</v>
      </c>
      <c r="D131" s="246"/>
      <c r="E131" s="246"/>
      <c r="F131" s="247" t="s">
        <v>1565</v>
      </c>
      <c r="G131" s="246"/>
      <c r="H131" s="246" t="s">
        <v>1575</v>
      </c>
      <c r="I131" s="246" t="s">
        <v>1561</v>
      </c>
      <c r="J131" s="246">
        <v>20</v>
      </c>
      <c r="K131" s="268"/>
    </row>
    <row r="132" spans="2:11" s="1" customFormat="1" ht="15" customHeight="1">
      <c r="B132" s="265"/>
      <c r="C132" s="246" t="s">
        <v>1576</v>
      </c>
      <c r="D132" s="246"/>
      <c r="E132" s="246"/>
      <c r="F132" s="247" t="s">
        <v>1565</v>
      </c>
      <c r="G132" s="246"/>
      <c r="H132" s="246" t="s">
        <v>1577</v>
      </c>
      <c r="I132" s="246" t="s">
        <v>1561</v>
      </c>
      <c r="J132" s="246">
        <v>20</v>
      </c>
      <c r="K132" s="268"/>
    </row>
    <row r="133" spans="2:11" s="1" customFormat="1" ht="15" customHeight="1">
      <c r="B133" s="265"/>
      <c r="C133" s="222" t="s">
        <v>1564</v>
      </c>
      <c r="D133" s="222"/>
      <c r="E133" s="222"/>
      <c r="F133" s="243" t="s">
        <v>1565</v>
      </c>
      <c r="G133" s="222"/>
      <c r="H133" s="222" t="s">
        <v>1599</v>
      </c>
      <c r="I133" s="222" t="s">
        <v>1561</v>
      </c>
      <c r="J133" s="222">
        <v>50</v>
      </c>
      <c r="K133" s="268"/>
    </row>
    <row r="134" spans="2:11" s="1" customFormat="1" ht="15" customHeight="1">
      <c r="B134" s="265"/>
      <c r="C134" s="222" t="s">
        <v>1578</v>
      </c>
      <c r="D134" s="222"/>
      <c r="E134" s="222"/>
      <c r="F134" s="243" t="s">
        <v>1565</v>
      </c>
      <c r="G134" s="222"/>
      <c r="H134" s="222" t="s">
        <v>1599</v>
      </c>
      <c r="I134" s="222" t="s">
        <v>1561</v>
      </c>
      <c r="J134" s="222">
        <v>50</v>
      </c>
      <c r="K134" s="268"/>
    </row>
    <row r="135" spans="2:11" s="1" customFormat="1" ht="15" customHeight="1">
      <c r="B135" s="265"/>
      <c r="C135" s="222" t="s">
        <v>1584</v>
      </c>
      <c r="D135" s="222"/>
      <c r="E135" s="222"/>
      <c r="F135" s="243" t="s">
        <v>1565</v>
      </c>
      <c r="G135" s="222"/>
      <c r="H135" s="222" t="s">
        <v>1599</v>
      </c>
      <c r="I135" s="222" t="s">
        <v>1561</v>
      </c>
      <c r="J135" s="222">
        <v>50</v>
      </c>
      <c r="K135" s="268"/>
    </row>
    <row r="136" spans="2:11" s="1" customFormat="1" ht="15" customHeight="1">
      <c r="B136" s="265"/>
      <c r="C136" s="222" t="s">
        <v>1586</v>
      </c>
      <c r="D136" s="222"/>
      <c r="E136" s="222"/>
      <c r="F136" s="243" t="s">
        <v>1565</v>
      </c>
      <c r="G136" s="222"/>
      <c r="H136" s="222" t="s">
        <v>1599</v>
      </c>
      <c r="I136" s="222" t="s">
        <v>1561</v>
      </c>
      <c r="J136" s="222">
        <v>50</v>
      </c>
      <c r="K136" s="268"/>
    </row>
    <row r="137" spans="2:11" s="1" customFormat="1" ht="15" customHeight="1">
      <c r="B137" s="265"/>
      <c r="C137" s="222" t="s">
        <v>1587</v>
      </c>
      <c r="D137" s="222"/>
      <c r="E137" s="222"/>
      <c r="F137" s="243" t="s">
        <v>1565</v>
      </c>
      <c r="G137" s="222"/>
      <c r="H137" s="222" t="s">
        <v>1612</v>
      </c>
      <c r="I137" s="222" t="s">
        <v>1561</v>
      </c>
      <c r="J137" s="222">
        <v>255</v>
      </c>
      <c r="K137" s="268"/>
    </row>
    <row r="138" spans="2:11" s="1" customFormat="1" ht="15" customHeight="1">
      <c r="B138" s="265"/>
      <c r="C138" s="222" t="s">
        <v>1589</v>
      </c>
      <c r="D138" s="222"/>
      <c r="E138" s="222"/>
      <c r="F138" s="243" t="s">
        <v>1559</v>
      </c>
      <c r="G138" s="222"/>
      <c r="H138" s="222" t="s">
        <v>1613</v>
      </c>
      <c r="I138" s="222" t="s">
        <v>1591</v>
      </c>
      <c r="J138" s="222"/>
      <c r="K138" s="268"/>
    </row>
    <row r="139" spans="2:11" s="1" customFormat="1" ht="15" customHeight="1">
      <c r="B139" s="265"/>
      <c r="C139" s="222" t="s">
        <v>1592</v>
      </c>
      <c r="D139" s="222"/>
      <c r="E139" s="222"/>
      <c r="F139" s="243" t="s">
        <v>1559</v>
      </c>
      <c r="G139" s="222"/>
      <c r="H139" s="222" t="s">
        <v>1614</v>
      </c>
      <c r="I139" s="222" t="s">
        <v>1594</v>
      </c>
      <c r="J139" s="222"/>
      <c r="K139" s="268"/>
    </row>
    <row r="140" spans="2:11" s="1" customFormat="1" ht="15" customHeight="1">
      <c r="B140" s="265"/>
      <c r="C140" s="222" t="s">
        <v>1595</v>
      </c>
      <c r="D140" s="222"/>
      <c r="E140" s="222"/>
      <c r="F140" s="243" t="s">
        <v>1559</v>
      </c>
      <c r="G140" s="222"/>
      <c r="H140" s="222" t="s">
        <v>1595</v>
      </c>
      <c r="I140" s="222" t="s">
        <v>1594</v>
      </c>
      <c r="J140" s="222"/>
      <c r="K140" s="268"/>
    </row>
    <row r="141" spans="2:11" s="1" customFormat="1" ht="15" customHeight="1">
      <c r="B141" s="265"/>
      <c r="C141" s="222" t="s">
        <v>36</v>
      </c>
      <c r="D141" s="222"/>
      <c r="E141" s="222"/>
      <c r="F141" s="243" t="s">
        <v>1559</v>
      </c>
      <c r="G141" s="222"/>
      <c r="H141" s="222" t="s">
        <v>1615</v>
      </c>
      <c r="I141" s="222" t="s">
        <v>1594</v>
      </c>
      <c r="J141" s="222"/>
      <c r="K141" s="268"/>
    </row>
    <row r="142" spans="2:11" s="1" customFormat="1" ht="15" customHeight="1">
      <c r="B142" s="265"/>
      <c r="C142" s="222" t="s">
        <v>1616</v>
      </c>
      <c r="D142" s="222"/>
      <c r="E142" s="222"/>
      <c r="F142" s="243" t="s">
        <v>1559</v>
      </c>
      <c r="G142" s="222"/>
      <c r="H142" s="222" t="s">
        <v>1617</v>
      </c>
      <c r="I142" s="222" t="s">
        <v>1594</v>
      </c>
      <c r="J142" s="222"/>
      <c r="K142" s="268"/>
    </row>
    <row r="143" spans="2:11" s="1" customFormat="1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pans="2:11" s="1" customFormat="1" ht="18.75" customHeight="1">
      <c r="B144" s="256"/>
      <c r="C144" s="256"/>
      <c r="D144" s="256"/>
      <c r="E144" s="256"/>
      <c r="F144" s="257"/>
      <c r="G144" s="256"/>
      <c r="H144" s="256"/>
      <c r="I144" s="256"/>
      <c r="J144" s="256"/>
      <c r="K144" s="256"/>
    </row>
    <row r="145" spans="2:11" s="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pans="2:11" s="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pans="2:11" s="1" customFormat="1" ht="45" customHeight="1">
      <c r="B147" s="233"/>
      <c r="C147" s="355" t="s">
        <v>1618</v>
      </c>
      <c r="D147" s="355"/>
      <c r="E147" s="355"/>
      <c r="F147" s="355"/>
      <c r="G147" s="355"/>
      <c r="H147" s="355"/>
      <c r="I147" s="355"/>
      <c r="J147" s="355"/>
      <c r="K147" s="234"/>
    </row>
    <row r="148" spans="2:11" s="1" customFormat="1" ht="17.25" customHeight="1">
      <c r="B148" s="233"/>
      <c r="C148" s="235" t="s">
        <v>1553</v>
      </c>
      <c r="D148" s="235"/>
      <c r="E148" s="235"/>
      <c r="F148" s="235" t="s">
        <v>1554</v>
      </c>
      <c r="G148" s="236"/>
      <c r="H148" s="235" t="s">
        <v>52</v>
      </c>
      <c r="I148" s="235" t="s">
        <v>55</v>
      </c>
      <c r="J148" s="235" t="s">
        <v>1555</v>
      </c>
      <c r="K148" s="234"/>
    </row>
    <row r="149" spans="2:11" s="1" customFormat="1" ht="17.25" customHeight="1">
      <c r="B149" s="233"/>
      <c r="C149" s="237" t="s">
        <v>1556</v>
      </c>
      <c r="D149" s="237"/>
      <c r="E149" s="237"/>
      <c r="F149" s="238" t="s">
        <v>1557</v>
      </c>
      <c r="G149" s="239"/>
      <c r="H149" s="237"/>
      <c r="I149" s="237"/>
      <c r="J149" s="237" t="s">
        <v>1558</v>
      </c>
      <c r="K149" s="234"/>
    </row>
    <row r="150" spans="2:11" s="1" customFormat="1" ht="5.25" customHeight="1">
      <c r="B150" s="245"/>
      <c r="C150" s="240"/>
      <c r="D150" s="240"/>
      <c r="E150" s="240"/>
      <c r="F150" s="240"/>
      <c r="G150" s="241"/>
      <c r="H150" s="240"/>
      <c r="I150" s="240"/>
      <c r="J150" s="240"/>
      <c r="K150" s="268"/>
    </row>
    <row r="151" spans="2:11" s="1" customFormat="1" ht="15" customHeight="1">
      <c r="B151" s="245"/>
      <c r="C151" s="272" t="s">
        <v>1562</v>
      </c>
      <c r="D151" s="222"/>
      <c r="E151" s="222"/>
      <c r="F151" s="273" t="s">
        <v>1559</v>
      </c>
      <c r="G151" s="222"/>
      <c r="H151" s="272" t="s">
        <v>1599</v>
      </c>
      <c r="I151" s="272" t="s">
        <v>1561</v>
      </c>
      <c r="J151" s="272">
        <v>120</v>
      </c>
      <c r="K151" s="268"/>
    </row>
    <row r="152" spans="2:11" s="1" customFormat="1" ht="15" customHeight="1">
      <c r="B152" s="245"/>
      <c r="C152" s="272" t="s">
        <v>1608</v>
      </c>
      <c r="D152" s="222"/>
      <c r="E152" s="222"/>
      <c r="F152" s="273" t="s">
        <v>1559</v>
      </c>
      <c r="G152" s="222"/>
      <c r="H152" s="272" t="s">
        <v>1619</v>
      </c>
      <c r="I152" s="272" t="s">
        <v>1561</v>
      </c>
      <c r="J152" s="272" t="s">
        <v>1610</v>
      </c>
      <c r="K152" s="268"/>
    </row>
    <row r="153" spans="2:11" s="1" customFormat="1" ht="15" customHeight="1">
      <c r="B153" s="245"/>
      <c r="C153" s="272" t="s">
        <v>82</v>
      </c>
      <c r="D153" s="222"/>
      <c r="E153" s="222"/>
      <c r="F153" s="273" t="s">
        <v>1559</v>
      </c>
      <c r="G153" s="222"/>
      <c r="H153" s="272" t="s">
        <v>1620</v>
      </c>
      <c r="I153" s="272" t="s">
        <v>1561</v>
      </c>
      <c r="J153" s="272" t="s">
        <v>1610</v>
      </c>
      <c r="K153" s="268"/>
    </row>
    <row r="154" spans="2:11" s="1" customFormat="1" ht="15" customHeight="1">
      <c r="B154" s="245"/>
      <c r="C154" s="272" t="s">
        <v>1564</v>
      </c>
      <c r="D154" s="222"/>
      <c r="E154" s="222"/>
      <c r="F154" s="273" t="s">
        <v>1565</v>
      </c>
      <c r="G154" s="222"/>
      <c r="H154" s="272" t="s">
        <v>1599</v>
      </c>
      <c r="I154" s="272" t="s">
        <v>1561</v>
      </c>
      <c r="J154" s="272">
        <v>50</v>
      </c>
      <c r="K154" s="268"/>
    </row>
    <row r="155" spans="2:11" s="1" customFormat="1" ht="15" customHeight="1">
      <c r="B155" s="245"/>
      <c r="C155" s="272" t="s">
        <v>1567</v>
      </c>
      <c r="D155" s="222"/>
      <c r="E155" s="222"/>
      <c r="F155" s="273" t="s">
        <v>1559</v>
      </c>
      <c r="G155" s="222"/>
      <c r="H155" s="272" t="s">
        <v>1599</v>
      </c>
      <c r="I155" s="272" t="s">
        <v>1569</v>
      </c>
      <c r="J155" s="272"/>
      <c r="K155" s="268"/>
    </row>
    <row r="156" spans="2:11" s="1" customFormat="1" ht="15" customHeight="1">
      <c r="B156" s="245"/>
      <c r="C156" s="272" t="s">
        <v>1578</v>
      </c>
      <c r="D156" s="222"/>
      <c r="E156" s="222"/>
      <c r="F156" s="273" t="s">
        <v>1565</v>
      </c>
      <c r="G156" s="222"/>
      <c r="H156" s="272" t="s">
        <v>1599</v>
      </c>
      <c r="I156" s="272" t="s">
        <v>1561</v>
      </c>
      <c r="J156" s="272">
        <v>50</v>
      </c>
      <c r="K156" s="268"/>
    </row>
    <row r="157" spans="2:11" s="1" customFormat="1" ht="15" customHeight="1">
      <c r="B157" s="245"/>
      <c r="C157" s="272" t="s">
        <v>1586</v>
      </c>
      <c r="D157" s="222"/>
      <c r="E157" s="222"/>
      <c r="F157" s="273" t="s">
        <v>1565</v>
      </c>
      <c r="G157" s="222"/>
      <c r="H157" s="272" t="s">
        <v>1599</v>
      </c>
      <c r="I157" s="272" t="s">
        <v>1561</v>
      </c>
      <c r="J157" s="272">
        <v>50</v>
      </c>
      <c r="K157" s="268"/>
    </row>
    <row r="158" spans="2:11" s="1" customFormat="1" ht="15" customHeight="1">
      <c r="B158" s="245"/>
      <c r="C158" s="272" t="s">
        <v>1584</v>
      </c>
      <c r="D158" s="222"/>
      <c r="E158" s="222"/>
      <c r="F158" s="273" t="s">
        <v>1565</v>
      </c>
      <c r="G158" s="222"/>
      <c r="H158" s="272" t="s">
        <v>1599</v>
      </c>
      <c r="I158" s="272" t="s">
        <v>1561</v>
      </c>
      <c r="J158" s="272">
        <v>50</v>
      </c>
      <c r="K158" s="268"/>
    </row>
    <row r="159" spans="2:11" s="1" customFormat="1" ht="15" customHeight="1">
      <c r="B159" s="245"/>
      <c r="C159" s="272" t="s">
        <v>100</v>
      </c>
      <c r="D159" s="222"/>
      <c r="E159" s="222"/>
      <c r="F159" s="273" t="s">
        <v>1559</v>
      </c>
      <c r="G159" s="222"/>
      <c r="H159" s="272" t="s">
        <v>1621</v>
      </c>
      <c r="I159" s="272" t="s">
        <v>1561</v>
      </c>
      <c r="J159" s="272" t="s">
        <v>1622</v>
      </c>
      <c r="K159" s="268"/>
    </row>
    <row r="160" spans="2:11" s="1" customFormat="1" ht="15" customHeight="1">
      <c r="B160" s="245"/>
      <c r="C160" s="272" t="s">
        <v>1623</v>
      </c>
      <c r="D160" s="222"/>
      <c r="E160" s="222"/>
      <c r="F160" s="273" t="s">
        <v>1559</v>
      </c>
      <c r="G160" s="222"/>
      <c r="H160" s="272" t="s">
        <v>1624</v>
      </c>
      <c r="I160" s="272" t="s">
        <v>1594</v>
      </c>
      <c r="J160" s="272"/>
      <c r="K160" s="268"/>
    </row>
    <row r="161" spans="2:11" s="1" customFormat="1" ht="15" customHeight="1">
      <c r="B161" s="274"/>
      <c r="C161" s="254"/>
      <c r="D161" s="254"/>
      <c r="E161" s="254"/>
      <c r="F161" s="254"/>
      <c r="G161" s="254"/>
      <c r="H161" s="254"/>
      <c r="I161" s="254"/>
      <c r="J161" s="254"/>
      <c r="K161" s="275"/>
    </row>
    <row r="162" spans="2:11" s="1" customFormat="1" ht="18.75" customHeight="1">
      <c r="B162" s="256"/>
      <c r="C162" s="266"/>
      <c r="D162" s="266"/>
      <c r="E162" s="266"/>
      <c r="F162" s="276"/>
      <c r="G162" s="266"/>
      <c r="H162" s="266"/>
      <c r="I162" s="266"/>
      <c r="J162" s="266"/>
      <c r="K162" s="256"/>
    </row>
    <row r="163" spans="2:11" s="1" customFormat="1" ht="18.75" customHeight="1"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pans="2:11" s="1" customFormat="1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pans="2:11" s="1" customFormat="1" ht="45" customHeight="1">
      <c r="B165" s="214"/>
      <c r="C165" s="353" t="s">
        <v>1625</v>
      </c>
      <c r="D165" s="353"/>
      <c r="E165" s="353"/>
      <c r="F165" s="353"/>
      <c r="G165" s="353"/>
      <c r="H165" s="353"/>
      <c r="I165" s="353"/>
      <c r="J165" s="353"/>
      <c r="K165" s="215"/>
    </row>
    <row r="166" spans="2:11" s="1" customFormat="1" ht="17.25" customHeight="1">
      <c r="B166" s="214"/>
      <c r="C166" s="235" t="s">
        <v>1553</v>
      </c>
      <c r="D166" s="235"/>
      <c r="E166" s="235"/>
      <c r="F166" s="235" t="s">
        <v>1554</v>
      </c>
      <c r="G166" s="277"/>
      <c r="H166" s="278" t="s">
        <v>52</v>
      </c>
      <c r="I166" s="278" t="s">
        <v>55</v>
      </c>
      <c r="J166" s="235" t="s">
        <v>1555</v>
      </c>
      <c r="K166" s="215"/>
    </row>
    <row r="167" spans="2:11" s="1" customFormat="1" ht="17.25" customHeight="1">
      <c r="B167" s="216"/>
      <c r="C167" s="237" t="s">
        <v>1556</v>
      </c>
      <c r="D167" s="237"/>
      <c r="E167" s="237"/>
      <c r="F167" s="238" t="s">
        <v>1557</v>
      </c>
      <c r="G167" s="279"/>
      <c r="H167" s="280"/>
      <c r="I167" s="280"/>
      <c r="J167" s="237" t="s">
        <v>1558</v>
      </c>
      <c r="K167" s="217"/>
    </row>
    <row r="168" spans="2:11" s="1" customFormat="1" ht="5.25" customHeight="1">
      <c r="B168" s="245"/>
      <c r="C168" s="240"/>
      <c r="D168" s="240"/>
      <c r="E168" s="240"/>
      <c r="F168" s="240"/>
      <c r="G168" s="241"/>
      <c r="H168" s="240"/>
      <c r="I168" s="240"/>
      <c r="J168" s="240"/>
      <c r="K168" s="268"/>
    </row>
    <row r="169" spans="2:11" s="1" customFormat="1" ht="15" customHeight="1">
      <c r="B169" s="245"/>
      <c r="C169" s="222" t="s">
        <v>1562</v>
      </c>
      <c r="D169" s="222"/>
      <c r="E169" s="222"/>
      <c r="F169" s="243" t="s">
        <v>1559</v>
      </c>
      <c r="G169" s="222"/>
      <c r="H169" s="222" t="s">
        <v>1599</v>
      </c>
      <c r="I169" s="222" t="s">
        <v>1561</v>
      </c>
      <c r="J169" s="222">
        <v>120</v>
      </c>
      <c r="K169" s="268"/>
    </row>
    <row r="170" spans="2:11" s="1" customFormat="1" ht="15" customHeight="1">
      <c r="B170" s="245"/>
      <c r="C170" s="222" t="s">
        <v>1608</v>
      </c>
      <c r="D170" s="222"/>
      <c r="E170" s="222"/>
      <c r="F170" s="243" t="s">
        <v>1559</v>
      </c>
      <c r="G170" s="222"/>
      <c r="H170" s="222" t="s">
        <v>1609</v>
      </c>
      <c r="I170" s="222" t="s">
        <v>1561</v>
      </c>
      <c r="J170" s="222" t="s">
        <v>1610</v>
      </c>
      <c r="K170" s="268"/>
    </row>
    <row r="171" spans="2:11" s="1" customFormat="1" ht="15" customHeight="1">
      <c r="B171" s="245"/>
      <c r="C171" s="222" t="s">
        <v>82</v>
      </c>
      <c r="D171" s="222"/>
      <c r="E171" s="222"/>
      <c r="F171" s="243" t="s">
        <v>1559</v>
      </c>
      <c r="G171" s="222"/>
      <c r="H171" s="222" t="s">
        <v>1626</v>
      </c>
      <c r="I171" s="222" t="s">
        <v>1561</v>
      </c>
      <c r="J171" s="222" t="s">
        <v>1610</v>
      </c>
      <c r="K171" s="268"/>
    </row>
    <row r="172" spans="2:11" s="1" customFormat="1" ht="15" customHeight="1">
      <c r="B172" s="245"/>
      <c r="C172" s="222" t="s">
        <v>1564</v>
      </c>
      <c r="D172" s="222"/>
      <c r="E172" s="222"/>
      <c r="F172" s="243" t="s">
        <v>1565</v>
      </c>
      <c r="G172" s="222"/>
      <c r="H172" s="222" t="s">
        <v>1626</v>
      </c>
      <c r="I172" s="222" t="s">
        <v>1561</v>
      </c>
      <c r="J172" s="222">
        <v>50</v>
      </c>
      <c r="K172" s="268"/>
    </row>
    <row r="173" spans="2:11" s="1" customFormat="1" ht="15" customHeight="1">
      <c r="B173" s="245"/>
      <c r="C173" s="222" t="s">
        <v>1567</v>
      </c>
      <c r="D173" s="222"/>
      <c r="E173" s="222"/>
      <c r="F173" s="243" t="s">
        <v>1559</v>
      </c>
      <c r="G173" s="222"/>
      <c r="H173" s="222" t="s">
        <v>1626</v>
      </c>
      <c r="I173" s="222" t="s">
        <v>1569</v>
      </c>
      <c r="J173" s="222"/>
      <c r="K173" s="268"/>
    </row>
    <row r="174" spans="2:11" s="1" customFormat="1" ht="15" customHeight="1">
      <c r="B174" s="245"/>
      <c r="C174" s="222" t="s">
        <v>1578</v>
      </c>
      <c r="D174" s="222"/>
      <c r="E174" s="222"/>
      <c r="F174" s="243" t="s">
        <v>1565</v>
      </c>
      <c r="G174" s="222"/>
      <c r="H174" s="222" t="s">
        <v>1626</v>
      </c>
      <c r="I174" s="222" t="s">
        <v>1561</v>
      </c>
      <c r="J174" s="222">
        <v>50</v>
      </c>
      <c r="K174" s="268"/>
    </row>
    <row r="175" spans="2:11" s="1" customFormat="1" ht="15" customHeight="1">
      <c r="B175" s="245"/>
      <c r="C175" s="222" t="s">
        <v>1586</v>
      </c>
      <c r="D175" s="222"/>
      <c r="E175" s="222"/>
      <c r="F175" s="243" t="s">
        <v>1565</v>
      </c>
      <c r="G175" s="222"/>
      <c r="H175" s="222" t="s">
        <v>1626</v>
      </c>
      <c r="I175" s="222" t="s">
        <v>1561</v>
      </c>
      <c r="J175" s="222">
        <v>50</v>
      </c>
      <c r="K175" s="268"/>
    </row>
    <row r="176" spans="2:11" s="1" customFormat="1" ht="15" customHeight="1">
      <c r="B176" s="245"/>
      <c r="C176" s="222" t="s">
        <v>1584</v>
      </c>
      <c r="D176" s="222"/>
      <c r="E176" s="222"/>
      <c r="F176" s="243" t="s">
        <v>1565</v>
      </c>
      <c r="G176" s="222"/>
      <c r="H176" s="222" t="s">
        <v>1626</v>
      </c>
      <c r="I176" s="222" t="s">
        <v>1561</v>
      </c>
      <c r="J176" s="222">
        <v>50</v>
      </c>
      <c r="K176" s="268"/>
    </row>
    <row r="177" spans="2:11" s="1" customFormat="1" ht="15" customHeight="1">
      <c r="B177" s="245"/>
      <c r="C177" s="222" t="s">
        <v>106</v>
      </c>
      <c r="D177" s="222"/>
      <c r="E177" s="222"/>
      <c r="F177" s="243" t="s">
        <v>1559</v>
      </c>
      <c r="G177" s="222"/>
      <c r="H177" s="222" t="s">
        <v>1627</v>
      </c>
      <c r="I177" s="222" t="s">
        <v>1628</v>
      </c>
      <c r="J177" s="222"/>
      <c r="K177" s="268"/>
    </row>
    <row r="178" spans="2:11" s="1" customFormat="1" ht="15" customHeight="1">
      <c r="B178" s="245"/>
      <c r="C178" s="222" t="s">
        <v>55</v>
      </c>
      <c r="D178" s="222"/>
      <c r="E178" s="222"/>
      <c r="F178" s="243" t="s">
        <v>1559</v>
      </c>
      <c r="G178" s="222"/>
      <c r="H178" s="222" t="s">
        <v>1629</v>
      </c>
      <c r="I178" s="222" t="s">
        <v>1630</v>
      </c>
      <c r="J178" s="222">
        <v>1</v>
      </c>
      <c r="K178" s="268"/>
    </row>
    <row r="179" spans="2:11" s="1" customFormat="1" ht="15" customHeight="1">
      <c r="B179" s="245"/>
      <c r="C179" s="222" t="s">
        <v>51</v>
      </c>
      <c r="D179" s="222"/>
      <c r="E179" s="222"/>
      <c r="F179" s="243" t="s">
        <v>1559</v>
      </c>
      <c r="G179" s="222"/>
      <c r="H179" s="222" t="s">
        <v>1631</v>
      </c>
      <c r="I179" s="222" t="s">
        <v>1561</v>
      </c>
      <c r="J179" s="222">
        <v>20</v>
      </c>
      <c r="K179" s="268"/>
    </row>
    <row r="180" spans="2:11" s="1" customFormat="1" ht="15" customHeight="1">
      <c r="B180" s="245"/>
      <c r="C180" s="222" t="s">
        <v>52</v>
      </c>
      <c r="D180" s="222"/>
      <c r="E180" s="222"/>
      <c r="F180" s="243" t="s">
        <v>1559</v>
      </c>
      <c r="G180" s="222"/>
      <c r="H180" s="222" t="s">
        <v>1632</v>
      </c>
      <c r="I180" s="222" t="s">
        <v>1561</v>
      </c>
      <c r="J180" s="222">
        <v>255</v>
      </c>
      <c r="K180" s="268"/>
    </row>
    <row r="181" spans="2:11" s="1" customFormat="1" ht="15" customHeight="1">
      <c r="B181" s="245"/>
      <c r="C181" s="222" t="s">
        <v>107</v>
      </c>
      <c r="D181" s="222"/>
      <c r="E181" s="222"/>
      <c r="F181" s="243" t="s">
        <v>1559</v>
      </c>
      <c r="G181" s="222"/>
      <c r="H181" s="222" t="s">
        <v>1523</v>
      </c>
      <c r="I181" s="222" t="s">
        <v>1561</v>
      </c>
      <c r="J181" s="222">
        <v>10</v>
      </c>
      <c r="K181" s="268"/>
    </row>
    <row r="182" spans="2:11" s="1" customFormat="1" ht="15" customHeight="1">
      <c r="B182" s="245"/>
      <c r="C182" s="222" t="s">
        <v>108</v>
      </c>
      <c r="D182" s="222"/>
      <c r="E182" s="222"/>
      <c r="F182" s="243" t="s">
        <v>1559</v>
      </c>
      <c r="G182" s="222"/>
      <c r="H182" s="222" t="s">
        <v>1633</v>
      </c>
      <c r="I182" s="222" t="s">
        <v>1594</v>
      </c>
      <c r="J182" s="222"/>
      <c r="K182" s="268"/>
    </row>
    <row r="183" spans="2:11" s="1" customFormat="1" ht="15" customHeight="1">
      <c r="B183" s="245"/>
      <c r="C183" s="222" t="s">
        <v>1634</v>
      </c>
      <c r="D183" s="222"/>
      <c r="E183" s="222"/>
      <c r="F183" s="243" t="s">
        <v>1559</v>
      </c>
      <c r="G183" s="222"/>
      <c r="H183" s="222" t="s">
        <v>1635</v>
      </c>
      <c r="I183" s="222" t="s">
        <v>1594</v>
      </c>
      <c r="J183" s="222"/>
      <c r="K183" s="268"/>
    </row>
    <row r="184" spans="2:11" s="1" customFormat="1" ht="15" customHeight="1">
      <c r="B184" s="245"/>
      <c r="C184" s="222" t="s">
        <v>1623</v>
      </c>
      <c r="D184" s="222"/>
      <c r="E184" s="222"/>
      <c r="F184" s="243" t="s">
        <v>1559</v>
      </c>
      <c r="G184" s="222"/>
      <c r="H184" s="222" t="s">
        <v>1636</v>
      </c>
      <c r="I184" s="222" t="s">
        <v>1594</v>
      </c>
      <c r="J184" s="222"/>
      <c r="K184" s="268"/>
    </row>
    <row r="185" spans="2:11" s="1" customFormat="1" ht="15" customHeight="1">
      <c r="B185" s="245"/>
      <c r="C185" s="222" t="s">
        <v>110</v>
      </c>
      <c r="D185" s="222"/>
      <c r="E185" s="222"/>
      <c r="F185" s="243" t="s">
        <v>1565</v>
      </c>
      <c r="G185" s="222"/>
      <c r="H185" s="222" t="s">
        <v>1637</v>
      </c>
      <c r="I185" s="222" t="s">
        <v>1561</v>
      </c>
      <c r="J185" s="222">
        <v>50</v>
      </c>
      <c r="K185" s="268"/>
    </row>
    <row r="186" spans="2:11" s="1" customFormat="1" ht="15" customHeight="1">
      <c r="B186" s="245"/>
      <c r="C186" s="222" t="s">
        <v>1638</v>
      </c>
      <c r="D186" s="222"/>
      <c r="E186" s="222"/>
      <c r="F186" s="243" t="s">
        <v>1565</v>
      </c>
      <c r="G186" s="222"/>
      <c r="H186" s="222" t="s">
        <v>1639</v>
      </c>
      <c r="I186" s="222" t="s">
        <v>1640</v>
      </c>
      <c r="J186" s="222"/>
      <c r="K186" s="268"/>
    </row>
    <row r="187" spans="2:11" s="1" customFormat="1" ht="15" customHeight="1">
      <c r="B187" s="245"/>
      <c r="C187" s="222" t="s">
        <v>1641</v>
      </c>
      <c r="D187" s="222"/>
      <c r="E187" s="222"/>
      <c r="F187" s="243" t="s">
        <v>1565</v>
      </c>
      <c r="G187" s="222"/>
      <c r="H187" s="222" t="s">
        <v>1642</v>
      </c>
      <c r="I187" s="222" t="s">
        <v>1640</v>
      </c>
      <c r="J187" s="222"/>
      <c r="K187" s="268"/>
    </row>
    <row r="188" spans="2:11" s="1" customFormat="1" ht="15" customHeight="1">
      <c r="B188" s="245"/>
      <c r="C188" s="222" t="s">
        <v>1643</v>
      </c>
      <c r="D188" s="222"/>
      <c r="E188" s="222"/>
      <c r="F188" s="243" t="s">
        <v>1565</v>
      </c>
      <c r="G188" s="222"/>
      <c r="H188" s="222" t="s">
        <v>1644</v>
      </c>
      <c r="I188" s="222" t="s">
        <v>1640</v>
      </c>
      <c r="J188" s="222"/>
      <c r="K188" s="268"/>
    </row>
    <row r="189" spans="2:11" s="1" customFormat="1" ht="15" customHeight="1">
      <c r="B189" s="245"/>
      <c r="C189" s="281" t="s">
        <v>1645</v>
      </c>
      <c r="D189" s="222"/>
      <c r="E189" s="222"/>
      <c r="F189" s="243" t="s">
        <v>1565</v>
      </c>
      <c r="G189" s="222"/>
      <c r="H189" s="222" t="s">
        <v>1646</v>
      </c>
      <c r="I189" s="222" t="s">
        <v>1647</v>
      </c>
      <c r="J189" s="282" t="s">
        <v>1648</v>
      </c>
      <c r="K189" s="268"/>
    </row>
    <row r="190" spans="2:11" s="17" customFormat="1" ht="15" customHeight="1">
      <c r="B190" s="283"/>
      <c r="C190" s="284" t="s">
        <v>1649</v>
      </c>
      <c r="D190" s="285"/>
      <c r="E190" s="285"/>
      <c r="F190" s="286" t="s">
        <v>1565</v>
      </c>
      <c r="G190" s="285"/>
      <c r="H190" s="285" t="s">
        <v>1650</v>
      </c>
      <c r="I190" s="285" t="s">
        <v>1647</v>
      </c>
      <c r="J190" s="287" t="s">
        <v>1648</v>
      </c>
      <c r="K190" s="288"/>
    </row>
    <row r="191" spans="2:11" s="1" customFormat="1" ht="15" customHeight="1">
      <c r="B191" s="245"/>
      <c r="C191" s="281" t="s">
        <v>40</v>
      </c>
      <c r="D191" s="222"/>
      <c r="E191" s="222"/>
      <c r="F191" s="243" t="s">
        <v>1559</v>
      </c>
      <c r="G191" s="222"/>
      <c r="H191" s="219" t="s">
        <v>1651</v>
      </c>
      <c r="I191" s="222" t="s">
        <v>1652</v>
      </c>
      <c r="J191" s="222"/>
      <c r="K191" s="268"/>
    </row>
    <row r="192" spans="2:11" s="1" customFormat="1" ht="15" customHeight="1">
      <c r="B192" s="245"/>
      <c r="C192" s="281" t="s">
        <v>1653</v>
      </c>
      <c r="D192" s="222"/>
      <c r="E192" s="222"/>
      <c r="F192" s="243" t="s">
        <v>1559</v>
      </c>
      <c r="G192" s="222"/>
      <c r="H192" s="222" t="s">
        <v>1654</v>
      </c>
      <c r="I192" s="222" t="s">
        <v>1594</v>
      </c>
      <c r="J192" s="222"/>
      <c r="K192" s="268"/>
    </row>
    <row r="193" spans="2:11" s="1" customFormat="1" ht="15" customHeight="1">
      <c r="B193" s="245"/>
      <c r="C193" s="281" t="s">
        <v>1655</v>
      </c>
      <c r="D193" s="222"/>
      <c r="E193" s="222"/>
      <c r="F193" s="243" t="s">
        <v>1559</v>
      </c>
      <c r="G193" s="222"/>
      <c r="H193" s="222" t="s">
        <v>1656</v>
      </c>
      <c r="I193" s="222" t="s">
        <v>1594</v>
      </c>
      <c r="J193" s="222"/>
      <c r="K193" s="268"/>
    </row>
    <row r="194" spans="2:11" s="1" customFormat="1" ht="15" customHeight="1">
      <c r="B194" s="245"/>
      <c r="C194" s="281" t="s">
        <v>1657</v>
      </c>
      <c r="D194" s="222"/>
      <c r="E194" s="222"/>
      <c r="F194" s="243" t="s">
        <v>1565</v>
      </c>
      <c r="G194" s="222"/>
      <c r="H194" s="222" t="s">
        <v>1658</v>
      </c>
      <c r="I194" s="222" t="s">
        <v>1594</v>
      </c>
      <c r="J194" s="222"/>
      <c r="K194" s="268"/>
    </row>
    <row r="195" spans="2:11" s="1" customFormat="1" ht="15" customHeight="1">
      <c r="B195" s="274"/>
      <c r="C195" s="289"/>
      <c r="D195" s="254"/>
      <c r="E195" s="254"/>
      <c r="F195" s="254"/>
      <c r="G195" s="254"/>
      <c r="H195" s="254"/>
      <c r="I195" s="254"/>
      <c r="J195" s="254"/>
      <c r="K195" s="275"/>
    </row>
    <row r="196" spans="2:11" s="1" customFormat="1" ht="18.75" customHeight="1">
      <c r="B196" s="256"/>
      <c r="C196" s="266"/>
      <c r="D196" s="266"/>
      <c r="E196" s="266"/>
      <c r="F196" s="276"/>
      <c r="G196" s="266"/>
      <c r="H196" s="266"/>
      <c r="I196" s="266"/>
      <c r="J196" s="266"/>
      <c r="K196" s="256"/>
    </row>
    <row r="197" spans="2:11" s="1" customFormat="1" ht="18.75" customHeight="1">
      <c r="B197" s="256"/>
      <c r="C197" s="266"/>
      <c r="D197" s="266"/>
      <c r="E197" s="266"/>
      <c r="F197" s="276"/>
      <c r="G197" s="266"/>
      <c r="H197" s="266"/>
      <c r="I197" s="266"/>
      <c r="J197" s="266"/>
      <c r="K197" s="256"/>
    </row>
    <row r="198" spans="2:11" s="1" customFormat="1" ht="18.75" customHeight="1">
      <c r="B198" s="229"/>
      <c r="C198" s="229"/>
      <c r="D198" s="229"/>
      <c r="E198" s="229"/>
      <c r="F198" s="229"/>
      <c r="G198" s="229"/>
      <c r="H198" s="229"/>
      <c r="I198" s="229"/>
      <c r="J198" s="229"/>
      <c r="K198" s="229"/>
    </row>
    <row r="199" spans="2:11" s="1" customFormat="1" ht="13.5">
      <c r="B199" s="211"/>
      <c r="C199" s="212"/>
      <c r="D199" s="212"/>
      <c r="E199" s="212"/>
      <c r="F199" s="212"/>
      <c r="G199" s="212"/>
      <c r="H199" s="212"/>
      <c r="I199" s="212"/>
      <c r="J199" s="212"/>
      <c r="K199" s="213"/>
    </row>
    <row r="200" spans="2:11" s="1" customFormat="1" ht="21">
      <c r="B200" s="214"/>
      <c r="C200" s="353" t="s">
        <v>1659</v>
      </c>
      <c r="D200" s="353"/>
      <c r="E200" s="353"/>
      <c r="F200" s="353"/>
      <c r="G200" s="353"/>
      <c r="H200" s="353"/>
      <c r="I200" s="353"/>
      <c r="J200" s="353"/>
      <c r="K200" s="215"/>
    </row>
    <row r="201" spans="2:11" s="1" customFormat="1" ht="25.5" customHeight="1">
      <c r="B201" s="214"/>
      <c r="C201" s="290" t="s">
        <v>1660</v>
      </c>
      <c r="D201" s="290"/>
      <c r="E201" s="290"/>
      <c r="F201" s="290" t="s">
        <v>1661</v>
      </c>
      <c r="G201" s="291"/>
      <c r="H201" s="354" t="s">
        <v>1662</v>
      </c>
      <c r="I201" s="354"/>
      <c r="J201" s="354"/>
      <c r="K201" s="215"/>
    </row>
    <row r="202" spans="2:11" s="1" customFormat="1" ht="5.25" customHeight="1">
      <c r="B202" s="245"/>
      <c r="C202" s="240"/>
      <c r="D202" s="240"/>
      <c r="E202" s="240"/>
      <c r="F202" s="240"/>
      <c r="G202" s="266"/>
      <c r="H202" s="240"/>
      <c r="I202" s="240"/>
      <c r="J202" s="240"/>
      <c r="K202" s="268"/>
    </row>
    <row r="203" spans="2:11" s="1" customFormat="1" ht="15" customHeight="1">
      <c r="B203" s="245"/>
      <c r="C203" s="222" t="s">
        <v>1652</v>
      </c>
      <c r="D203" s="222"/>
      <c r="E203" s="222"/>
      <c r="F203" s="243" t="s">
        <v>41</v>
      </c>
      <c r="G203" s="222"/>
      <c r="H203" s="352" t="s">
        <v>1663</v>
      </c>
      <c r="I203" s="352"/>
      <c r="J203" s="352"/>
      <c r="K203" s="268"/>
    </row>
    <row r="204" spans="2:11" s="1" customFormat="1" ht="15" customHeight="1">
      <c r="B204" s="245"/>
      <c r="C204" s="222"/>
      <c r="D204" s="222"/>
      <c r="E204" s="222"/>
      <c r="F204" s="243" t="s">
        <v>42</v>
      </c>
      <c r="G204" s="222"/>
      <c r="H204" s="352" t="s">
        <v>1664</v>
      </c>
      <c r="I204" s="352"/>
      <c r="J204" s="352"/>
      <c r="K204" s="268"/>
    </row>
    <row r="205" spans="2:11" s="1" customFormat="1" ht="15" customHeight="1">
      <c r="B205" s="245"/>
      <c r="C205" s="222"/>
      <c r="D205" s="222"/>
      <c r="E205" s="222"/>
      <c r="F205" s="243" t="s">
        <v>45</v>
      </c>
      <c r="G205" s="222"/>
      <c r="H205" s="352" t="s">
        <v>1665</v>
      </c>
      <c r="I205" s="352"/>
      <c r="J205" s="352"/>
      <c r="K205" s="268"/>
    </row>
    <row r="206" spans="2:11" s="1" customFormat="1" ht="15" customHeight="1">
      <c r="B206" s="245"/>
      <c r="C206" s="222"/>
      <c r="D206" s="222"/>
      <c r="E206" s="222"/>
      <c r="F206" s="243" t="s">
        <v>43</v>
      </c>
      <c r="G206" s="222"/>
      <c r="H206" s="352" t="s">
        <v>1666</v>
      </c>
      <c r="I206" s="352"/>
      <c r="J206" s="352"/>
      <c r="K206" s="268"/>
    </row>
    <row r="207" spans="2:11" s="1" customFormat="1" ht="15" customHeight="1">
      <c r="B207" s="245"/>
      <c r="C207" s="222"/>
      <c r="D207" s="222"/>
      <c r="E207" s="222"/>
      <c r="F207" s="243" t="s">
        <v>44</v>
      </c>
      <c r="G207" s="222"/>
      <c r="H207" s="352" t="s">
        <v>1667</v>
      </c>
      <c r="I207" s="352"/>
      <c r="J207" s="352"/>
      <c r="K207" s="268"/>
    </row>
    <row r="208" spans="2:11" s="1" customFormat="1" ht="15" customHeight="1">
      <c r="B208" s="245"/>
      <c r="C208" s="222"/>
      <c r="D208" s="222"/>
      <c r="E208" s="222"/>
      <c r="F208" s="243"/>
      <c r="G208" s="222"/>
      <c r="H208" s="222"/>
      <c r="I208" s="222"/>
      <c r="J208" s="222"/>
      <c r="K208" s="268"/>
    </row>
    <row r="209" spans="2:11" s="1" customFormat="1" ht="15" customHeight="1">
      <c r="B209" s="245"/>
      <c r="C209" s="222" t="s">
        <v>1606</v>
      </c>
      <c r="D209" s="222"/>
      <c r="E209" s="222"/>
      <c r="F209" s="243" t="s">
        <v>76</v>
      </c>
      <c r="G209" s="222"/>
      <c r="H209" s="352" t="s">
        <v>1668</v>
      </c>
      <c r="I209" s="352"/>
      <c r="J209" s="352"/>
      <c r="K209" s="268"/>
    </row>
    <row r="210" spans="2:11" s="1" customFormat="1" ht="15" customHeight="1">
      <c r="B210" s="245"/>
      <c r="C210" s="222"/>
      <c r="D210" s="222"/>
      <c r="E210" s="222"/>
      <c r="F210" s="243" t="s">
        <v>1504</v>
      </c>
      <c r="G210" s="222"/>
      <c r="H210" s="352" t="s">
        <v>1505</v>
      </c>
      <c r="I210" s="352"/>
      <c r="J210" s="352"/>
      <c r="K210" s="268"/>
    </row>
    <row r="211" spans="2:11" s="1" customFormat="1" ht="15" customHeight="1">
      <c r="B211" s="245"/>
      <c r="C211" s="222"/>
      <c r="D211" s="222"/>
      <c r="E211" s="222"/>
      <c r="F211" s="243" t="s">
        <v>1502</v>
      </c>
      <c r="G211" s="222"/>
      <c r="H211" s="352" t="s">
        <v>1669</v>
      </c>
      <c r="I211" s="352"/>
      <c r="J211" s="352"/>
      <c r="K211" s="268"/>
    </row>
    <row r="212" spans="2:11" s="1" customFormat="1" ht="15" customHeight="1">
      <c r="B212" s="292"/>
      <c r="C212" s="222"/>
      <c r="D212" s="222"/>
      <c r="E212" s="222"/>
      <c r="F212" s="243" t="s">
        <v>1506</v>
      </c>
      <c r="G212" s="281"/>
      <c r="H212" s="351" t="s">
        <v>1507</v>
      </c>
      <c r="I212" s="351"/>
      <c r="J212" s="351"/>
      <c r="K212" s="293"/>
    </row>
    <row r="213" spans="2:11" s="1" customFormat="1" ht="15" customHeight="1">
      <c r="B213" s="292"/>
      <c r="C213" s="222"/>
      <c r="D213" s="222"/>
      <c r="E213" s="222"/>
      <c r="F213" s="243" t="s">
        <v>118</v>
      </c>
      <c r="G213" s="281"/>
      <c r="H213" s="351" t="s">
        <v>1670</v>
      </c>
      <c r="I213" s="351"/>
      <c r="J213" s="351"/>
      <c r="K213" s="293"/>
    </row>
    <row r="214" spans="2:11" s="1" customFormat="1" ht="15" customHeight="1">
      <c r="B214" s="292"/>
      <c r="C214" s="222"/>
      <c r="D214" s="222"/>
      <c r="E214" s="222"/>
      <c r="F214" s="243"/>
      <c r="G214" s="281"/>
      <c r="H214" s="272"/>
      <c r="I214" s="272"/>
      <c r="J214" s="272"/>
      <c r="K214" s="293"/>
    </row>
    <row r="215" spans="2:11" s="1" customFormat="1" ht="15" customHeight="1">
      <c r="B215" s="292"/>
      <c r="C215" s="222" t="s">
        <v>1630</v>
      </c>
      <c r="D215" s="222"/>
      <c r="E215" s="222"/>
      <c r="F215" s="243">
        <v>1</v>
      </c>
      <c r="G215" s="281"/>
      <c r="H215" s="351" t="s">
        <v>1671</v>
      </c>
      <c r="I215" s="351"/>
      <c r="J215" s="351"/>
      <c r="K215" s="293"/>
    </row>
    <row r="216" spans="2:11" s="1" customFormat="1" ht="15" customHeight="1">
      <c r="B216" s="292"/>
      <c r="C216" s="222"/>
      <c r="D216" s="222"/>
      <c r="E216" s="222"/>
      <c r="F216" s="243">
        <v>2</v>
      </c>
      <c r="G216" s="281"/>
      <c r="H216" s="351" t="s">
        <v>1672</v>
      </c>
      <c r="I216" s="351"/>
      <c r="J216" s="351"/>
      <c r="K216" s="293"/>
    </row>
    <row r="217" spans="2:11" s="1" customFormat="1" ht="15" customHeight="1">
      <c r="B217" s="292"/>
      <c r="C217" s="222"/>
      <c r="D217" s="222"/>
      <c r="E217" s="222"/>
      <c r="F217" s="243">
        <v>3</v>
      </c>
      <c r="G217" s="281"/>
      <c r="H217" s="351" t="s">
        <v>1673</v>
      </c>
      <c r="I217" s="351"/>
      <c r="J217" s="351"/>
      <c r="K217" s="293"/>
    </row>
    <row r="218" spans="2:11" s="1" customFormat="1" ht="15" customHeight="1">
      <c r="B218" s="292"/>
      <c r="C218" s="222"/>
      <c r="D218" s="222"/>
      <c r="E218" s="222"/>
      <c r="F218" s="243">
        <v>4</v>
      </c>
      <c r="G218" s="281"/>
      <c r="H218" s="351" t="s">
        <v>1674</v>
      </c>
      <c r="I218" s="351"/>
      <c r="J218" s="351"/>
      <c r="K218" s="293"/>
    </row>
    <row r="219" spans="2:11" s="1" customFormat="1" ht="12.75" customHeight="1">
      <c r="B219" s="294"/>
      <c r="C219" s="295"/>
      <c r="D219" s="295"/>
      <c r="E219" s="295"/>
      <c r="F219" s="295"/>
      <c r="G219" s="295"/>
      <c r="H219" s="295"/>
      <c r="I219" s="295"/>
      <c r="J219" s="295"/>
      <c r="K219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1 - Ostatní a vedlejší ná...</vt:lpstr>
      <vt:lpstr>2 - Příprava území a stav...</vt:lpstr>
      <vt:lpstr>3 - Demolice propustku</vt:lpstr>
      <vt:lpstr>SO 201 - Most</vt:lpstr>
      <vt:lpstr>SO 301 - Úpravy koryta</vt:lpstr>
      <vt:lpstr>Pokyny pro vyplnění</vt:lpstr>
      <vt:lpstr>'1 - Ostatní a vedlejší ná...'!Názvy_tisku</vt:lpstr>
      <vt:lpstr>'2 - Příprava území a stav...'!Názvy_tisku</vt:lpstr>
      <vt:lpstr>'3 - Demolice propustku'!Názvy_tisku</vt:lpstr>
      <vt:lpstr>'Rekapitulace stavby'!Názvy_tisku</vt:lpstr>
      <vt:lpstr>'SO 201 - Most'!Názvy_tisku</vt:lpstr>
      <vt:lpstr>'SO 301 - Úpravy koryta'!Názvy_tisku</vt:lpstr>
      <vt:lpstr>'1 - Ostatní a vedlejší ná...'!Oblast_tisku</vt:lpstr>
      <vt:lpstr>'2 - Příprava území a stav...'!Oblast_tisku</vt:lpstr>
      <vt:lpstr>'3 - Demolice propustku'!Oblast_tisku</vt:lpstr>
      <vt:lpstr>'Pokyny pro vyplnění'!Oblast_tisku</vt:lpstr>
      <vt:lpstr>'Rekapitulace stavby'!Oblast_tisku</vt:lpstr>
      <vt:lpstr>'SO 201 - Most'!Oblast_tisku</vt:lpstr>
      <vt:lpstr>'SO 301 - Úpravy koryta'!Oblast_tisku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Libuše Škodová</cp:lastModifiedBy>
  <dcterms:created xsi:type="dcterms:W3CDTF">2024-05-27T14:27:28Z</dcterms:created>
  <dcterms:modified xsi:type="dcterms:W3CDTF">2024-06-19T11:36:56Z</dcterms:modified>
</cp:coreProperties>
</file>